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vaianuiterai/Desktop/"/>
    </mc:Choice>
  </mc:AlternateContent>
  <xr:revisionPtr revIDLastSave="0" documentId="13_ncr:1_{CD25C043-3E62-BA44-A501-74AF39529CF2}" xr6:coauthVersionLast="47" xr6:coauthVersionMax="47" xr10:uidLastSave="{00000000-0000-0000-0000-000000000000}"/>
  <bookViews>
    <workbookView xWindow="0" yWindow="460" windowWidth="28800" windowHeight="16600" tabRatio="470" activeTab="2" xr2:uid="{00000000-000D-0000-FFFF-FFFF00000000}"/>
  </bookViews>
  <sheets>
    <sheet name="Notice" sheetId="9" r:id="rId1"/>
    <sheet name="EDT individuel à compléter" sheetId="8" r:id="rId2"/>
    <sheet name="EDT collectif à compléter" sheetId="11" r:id="rId3"/>
  </sheets>
  <definedNames>
    <definedName name="_xlnm.Print_Area" localSheetId="2">'EDT collectif à compléter'!$A$1:$AD$71</definedName>
    <definedName name="_xlnm.Print_Area" localSheetId="1">'EDT individuel à compléter'!$AE$1:$AV$66</definedName>
    <definedName name="_xlnm.Print_Area" localSheetId="0">Notice!$A$1:$A$6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59" i="8" l="1"/>
  <c r="AS30" i="8"/>
  <c r="AW30" i="8" s="1"/>
  <c r="AS27" i="8"/>
  <c r="AS21" i="8"/>
  <c r="AS18" i="8"/>
  <c r="AS15" i="8"/>
  <c r="AS12" i="8"/>
  <c r="AS9" i="8"/>
  <c r="AN30" i="8"/>
  <c r="AR30" i="8" s="1"/>
  <c r="AN27" i="8"/>
  <c r="AN21" i="8"/>
  <c r="AN18" i="8"/>
  <c r="AN15" i="8"/>
  <c r="AN12" i="8"/>
  <c r="AN9" i="8"/>
  <c r="AI15" i="8"/>
  <c r="AI21" i="8"/>
  <c r="AI30" i="8"/>
  <c r="AI18" i="8"/>
  <c r="AI9" i="8"/>
  <c r="AJ9" i="8" s="1"/>
  <c r="AE19" i="8" l="1"/>
  <c r="AF19" i="8"/>
  <c r="AG19" i="8"/>
  <c r="AJ18" i="8"/>
  <c r="AK9" i="8"/>
  <c r="AI27" i="8"/>
  <c r="AK27" i="8" s="1"/>
  <c r="AP9" i="8"/>
  <c r="AO18" i="8"/>
  <c r="AP27" i="8"/>
  <c r="AU9" i="8"/>
  <c r="AU27" i="8"/>
  <c r="AT18" i="8"/>
  <c r="J53" i="8"/>
  <c r="J52" i="8" s="1"/>
  <c r="AD60" i="8"/>
  <c r="AP12" i="8"/>
  <c r="AE9" i="8"/>
  <c r="AF9" i="8"/>
  <c r="AG9" i="8"/>
  <c r="AI12" i="8"/>
  <c r="AJ12" i="8" s="1"/>
  <c r="AT12" i="8"/>
  <c r="AE29" i="8"/>
  <c r="AF29" i="8"/>
  <c r="AG29" i="8"/>
  <c r="AQ27" i="8"/>
  <c r="AK18" i="8"/>
  <c r="AE39" i="8"/>
  <c r="AF39" i="8"/>
  <c r="AG39" i="8"/>
  <c r="R53" i="8"/>
  <c r="AK15" i="8"/>
  <c r="AN48" i="11"/>
  <c r="AM48" i="11"/>
  <c r="AL48" i="11"/>
  <c r="AN57" i="8"/>
  <c r="AM57" i="8"/>
  <c r="AL57" i="8"/>
  <c r="AG14" i="11"/>
  <c r="AF14" i="11"/>
  <c r="AE14" i="11"/>
  <c r="AF21" i="11"/>
  <c r="AF19" i="11"/>
  <c r="AF65" i="8"/>
  <c r="AD64" i="8" s="1"/>
  <c r="AK48" i="11"/>
  <c r="AG19" i="11"/>
  <c r="AE19" i="11"/>
  <c r="AG9" i="11"/>
  <c r="AF9" i="11"/>
  <c r="AF51" i="11"/>
  <c r="AD49" i="11" s="1"/>
  <c r="AF45" i="11"/>
  <c r="AB45" i="11" s="1"/>
  <c r="AE9" i="11"/>
  <c r="AK57" i="8"/>
  <c r="AJ48" i="11"/>
  <c r="AI48" i="11"/>
  <c r="AH48" i="11"/>
  <c r="AI57" i="8"/>
  <c r="AH57" i="8"/>
  <c r="AJ57" i="8"/>
  <c r="R53" i="11"/>
  <c r="T52" i="11" s="1"/>
  <c r="N53" i="11"/>
  <c r="N52" i="11" s="1"/>
  <c r="J53" i="11"/>
  <c r="L52" i="11" s="1"/>
  <c r="F53" i="11"/>
  <c r="F52" i="11" s="1"/>
  <c r="B53" i="11"/>
  <c r="D52" i="11" s="1"/>
  <c r="N53" i="8"/>
  <c r="N52" i="8" s="1"/>
  <c r="F53" i="8"/>
  <c r="F52" i="8" s="1"/>
  <c r="B53" i="8"/>
  <c r="B52" i="8" s="1"/>
  <c r="H52" i="11"/>
  <c r="J52" i="11" l="1"/>
  <c r="R52" i="11"/>
  <c r="AB49" i="11"/>
  <c r="AE32" i="11"/>
  <c r="AD39" i="11" s="1"/>
  <c r="AG32" i="11"/>
  <c r="AB43" i="11" s="1"/>
  <c r="AD45" i="11"/>
  <c r="AH19" i="11"/>
  <c r="Y12" i="11" s="1"/>
  <c r="AF32" i="11"/>
  <c r="AD41" i="11" s="1"/>
  <c r="B52" i="11"/>
  <c r="R52" i="8"/>
  <c r="AE3" i="8"/>
  <c r="A53" i="8"/>
  <c r="Q4" i="8" s="1"/>
  <c r="T52" i="8"/>
  <c r="AH58" i="8"/>
  <c r="AF61" i="8" s="1"/>
  <c r="AD62" i="8" s="1"/>
  <c r="AH19" i="8"/>
  <c r="Y26" i="8" s="1"/>
  <c r="AJ27" i="8"/>
  <c r="AL27" i="8"/>
  <c r="D52" i="8"/>
  <c r="AE3" i="11"/>
  <c r="AT9" i="8"/>
  <c r="P52" i="11"/>
  <c r="AH14" i="11"/>
  <c r="Y33" i="11" s="1"/>
  <c r="AH9" i="11"/>
  <c r="AA22" i="11" s="1"/>
  <c r="AH49" i="11"/>
  <c r="AF47" i="11" s="1"/>
  <c r="AB47" i="11" s="1"/>
  <c r="AJ15" i="8"/>
  <c r="AO9" i="8"/>
  <c r="AB60" i="8"/>
  <c r="AP18" i="8"/>
  <c r="AU18" i="8"/>
  <c r="AO12" i="8"/>
  <c r="AB64" i="8"/>
  <c r="H52" i="8"/>
  <c r="AU12" i="8"/>
  <c r="P52" i="8"/>
  <c r="AV27" i="8"/>
  <c r="L52" i="8"/>
  <c r="AK12" i="8"/>
  <c r="AT27" i="8"/>
  <c r="AO27" i="8"/>
  <c r="AD43" i="11" l="1"/>
  <c r="AA33" i="11"/>
  <c r="AB39" i="11"/>
  <c r="AD47" i="11"/>
  <c r="AB41" i="11"/>
  <c r="AA12" i="11"/>
  <c r="Y67" i="8"/>
  <c r="AN24" i="8"/>
  <c r="AP24" i="8" s="1"/>
  <c r="AS24" i="8"/>
  <c r="AT24" i="8" s="1"/>
  <c r="AI24" i="8"/>
  <c r="AI32" i="8" s="1"/>
  <c r="Y22" i="11"/>
  <c r="Y52" i="11"/>
  <c r="T4" i="11"/>
  <c r="Q4" i="11"/>
  <c r="AA52" i="11"/>
  <c r="AB62" i="8"/>
  <c r="AJ30" i="8"/>
  <c r="AL30" i="8"/>
  <c r="AK30" i="8"/>
  <c r="AA26" i="8"/>
  <c r="AK21" i="8"/>
  <c r="AJ21" i="8"/>
  <c r="AE32" i="8" l="1"/>
  <c r="AB54" i="8" s="1"/>
  <c r="AE42" i="8"/>
  <c r="AN32" i="8"/>
  <c r="AO24" i="8"/>
  <c r="AS32" i="8"/>
  <c r="AU24" i="8"/>
  <c r="AJ24" i="8"/>
  <c r="AK24" i="8"/>
  <c r="AM30" i="8"/>
  <c r="AP15" i="8"/>
  <c r="AO15" i="8"/>
  <c r="AP30" i="8"/>
  <c r="AO30" i="8"/>
  <c r="AQ30" i="8"/>
  <c r="AG32" i="8" l="1"/>
  <c r="AG42" i="8"/>
  <c r="AF42" i="8"/>
  <c r="AF32" i="8"/>
  <c r="AD54" i="8"/>
  <c r="AU30" i="8"/>
  <c r="AT30" i="8"/>
  <c r="AV30" i="8"/>
  <c r="AH29" i="8" l="1"/>
  <c r="AA36" i="8" s="1"/>
  <c r="AU15" i="8"/>
  <c r="AT15" i="8"/>
  <c r="AH9" i="8" s="1"/>
  <c r="Y36" i="8" l="1"/>
  <c r="AA16" i="8"/>
  <c r="AO21" i="8"/>
  <c r="AD56" i="8"/>
  <c r="AP21" i="8"/>
  <c r="Y16" i="8" l="1"/>
  <c r="AB56" i="8"/>
  <c r="AT21" i="8"/>
  <c r="AU21" i="8"/>
  <c r="AH39" i="8" l="1"/>
  <c r="AB58" i="8"/>
  <c r="AD58" i="8"/>
  <c r="AA46" i="8" l="1"/>
  <c r="Y4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REY</author>
  </authors>
  <commentList>
    <comment ref="W54" authorId="0" shapeId="0" xr:uid="{00000000-0006-0000-0100-000001000000}">
      <text>
        <r>
          <rPr>
            <b/>
            <sz val="10"/>
            <color rgb="FF000000"/>
            <rFont val="Tahoma"/>
            <family val="2"/>
          </rPr>
          <t>Accompagnement élèves hors classe (accueils, récréations, inter-classes, sortie,transports)</t>
        </r>
      </text>
    </comment>
    <comment ref="W56" authorId="0" shapeId="0" xr:uid="{00000000-0006-0000-0100-000002000000}">
      <text>
        <r>
          <rPr>
            <b/>
            <sz val="10"/>
            <color rgb="FF000000"/>
            <rFont val="Tahoma"/>
            <family val="2"/>
          </rPr>
          <t>Accompagnement élèves en classe</t>
        </r>
      </text>
    </comment>
    <comment ref="W58" authorId="0" shapeId="0" xr:uid="{00000000-0006-0000-0100-000003000000}">
      <text>
        <r>
          <rPr>
            <b/>
            <sz val="10"/>
            <color indexed="81"/>
            <rFont val="Tahoma"/>
            <family val="2"/>
          </rPr>
          <t>Accompagnement  pause méridienne de l'élève</t>
        </r>
      </text>
    </comment>
    <comment ref="W60" authorId="0" shapeId="0" xr:uid="{00000000-0006-0000-0100-000004000000}">
      <text>
        <r>
          <rPr>
            <b/>
            <sz val="10"/>
            <color indexed="81"/>
            <rFont val="Tahoma"/>
            <family val="2"/>
          </rPr>
          <t xml:space="preserve">Pause méridienne légale de l'AE-ESH </t>
        </r>
      </text>
    </comment>
    <comment ref="W62" authorId="0" shapeId="0" xr:uid="{00000000-0006-0000-0100-000005000000}">
      <text>
        <r>
          <rPr>
            <b/>
            <sz val="10"/>
            <color rgb="FF000000"/>
            <rFont val="Tahoma"/>
            <family val="2"/>
          </rPr>
          <t>Autres activités: école (Ecole), établissement (Etabt), circonscription (Circo), DGEE, CTES</t>
        </r>
      </text>
    </comment>
    <comment ref="W64" authorId="0" shapeId="0" xr:uid="{00000000-0006-0000-0100-000006000000}">
      <text>
        <r>
          <rPr>
            <b/>
            <sz val="10"/>
            <color rgb="FF000000"/>
            <rFont val="Tahoma"/>
            <family val="2"/>
          </rPr>
          <t>Déplacements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REY</author>
  </authors>
  <commentList>
    <comment ref="W39" authorId="0" shapeId="0" xr:uid="{00000000-0006-0000-0200-000001000000}">
      <text>
        <r>
          <rPr>
            <b/>
            <sz val="10"/>
            <color rgb="FF000000"/>
            <rFont val="Tahoma"/>
            <family val="2"/>
          </rPr>
          <t>Accompagnement élèves hors classe (accueils, récréations, inter-classes, sortie,transports)</t>
        </r>
      </text>
    </comment>
    <comment ref="W41" authorId="0" shapeId="0" xr:uid="{00000000-0006-0000-0200-000002000000}">
      <text>
        <r>
          <rPr>
            <b/>
            <sz val="10"/>
            <color rgb="FF000000"/>
            <rFont val="Tahoma"/>
            <family val="2"/>
          </rPr>
          <t>Accompagnement élèves en classe</t>
        </r>
      </text>
    </comment>
    <comment ref="W43" authorId="0" shapeId="0" xr:uid="{00000000-0006-0000-0200-000003000000}">
      <text>
        <r>
          <rPr>
            <b/>
            <sz val="10"/>
            <color indexed="81"/>
            <rFont val="Tahoma"/>
            <family val="2"/>
          </rPr>
          <t>Accompagnement  pause méridienne de l'élève</t>
        </r>
      </text>
    </comment>
    <comment ref="W45" authorId="0" shapeId="0" xr:uid="{00000000-0006-0000-0200-000004000000}">
      <text>
        <r>
          <rPr>
            <b/>
            <sz val="10"/>
            <color indexed="81"/>
            <rFont val="Tahoma"/>
            <family val="2"/>
          </rPr>
          <t xml:space="preserve">Pause méridienne légale de l'AE-ESH </t>
        </r>
      </text>
    </comment>
    <comment ref="W47" authorId="0" shapeId="0" xr:uid="{00000000-0006-0000-0200-000005000000}">
      <text>
        <r>
          <rPr>
            <b/>
            <sz val="10"/>
            <color rgb="FF000000"/>
            <rFont val="Tahoma"/>
            <family val="2"/>
          </rPr>
          <t>Autres activités: école (Ecole), établissement (Etabt), circonscription (Circo), DGEE, CTES</t>
        </r>
      </text>
    </comment>
    <comment ref="W49" authorId="0" shapeId="0" xr:uid="{00000000-0006-0000-0200-000006000000}">
      <text>
        <r>
          <rPr>
            <b/>
            <sz val="10"/>
            <color rgb="FF000000"/>
            <rFont val="Tahoma"/>
            <family val="2"/>
          </rPr>
          <t>Déplacements</t>
        </r>
      </text>
    </comment>
  </commentList>
</comments>
</file>

<file path=xl/sharedStrings.xml><?xml version="1.0" encoding="utf-8"?>
<sst xmlns="http://schemas.openxmlformats.org/spreadsheetml/2006/main" count="346" uniqueCount="127">
  <si>
    <t>Prénom :</t>
  </si>
  <si>
    <t>NOM  :</t>
  </si>
  <si>
    <t>Classe :</t>
  </si>
  <si>
    <t>Date validation CTES :</t>
  </si>
  <si>
    <t>Quotité  attribuée :</t>
  </si>
  <si>
    <t>Quotité effective :</t>
  </si>
  <si>
    <t>Elève 3</t>
  </si>
  <si>
    <t>Elève 2</t>
  </si>
  <si>
    <t>Elève 1</t>
  </si>
  <si>
    <t>Année:</t>
  </si>
  <si>
    <t>Mercredi</t>
  </si>
  <si>
    <t>Jeudi</t>
  </si>
  <si>
    <t>Vendredi</t>
  </si>
  <si>
    <t>Mardi</t>
  </si>
  <si>
    <t>Lundi</t>
  </si>
  <si>
    <t>h</t>
  </si>
  <si>
    <t>ESR:</t>
  </si>
  <si>
    <t>Lieu affectation 2:</t>
  </si>
  <si>
    <t>Lieu affectation 1:</t>
  </si>
  <si>
    <t>Nom Prénom AVS:</t>
  </si>
  <si>
    <t>Total hebdomadaire</t>
  </si>
  <si>
    <t>Total</t>
  </si>
  <si>
    <t>Bleu</t>
  </si>
  <si>
    <t>Lieu affectation 3:</t>
  </si>
  <si>
    <t>Total hebdomadaire:</t>
  </si>
  <si>
    <t>L'IEN de circonscription</t>
  </si>
  <si>
    <t>Le</t>
  </si>
  <si>
    <t>Emploi du temps de l'AVS</t>
  </si>
  <si>
    <t>Le:</t>
  </si>
  <si>
    <r>
      <t>Cachet</t>
    </r>
    <r>
      <rPr>
        <u/>
        <sz val="7"/>
        <rFont val="Arial"/>
        <family val="2"/>
      </rPr>
      <t>(s)</t>
    </r>
    <r>
      <rPr>
        <u/>
        <sz val="8"/>
        <rFont val="Arial"/>
        <family val="2"/>
      </rPr>
      <t xml:space="preserve"> et signature</t>
    </r>
    <r>
      <rPr>
        <u/>
        <sz val="7"/>
        <rFont val="Arial"/>
        <family val="2"/>
      </rPr>
      <t>(s)</t>
    </r>
    <r>
      <rPr>
        <u/>
        <sz val="8"/>
        <rFont val="Arial"/>
        <family val="2"/>
      </rPr>
      <t xml:space="preserve"> du/des Dirécole</t>
    </r>
    <r>
      <rPr>
        <u/>
        <sz val="7"/>
        <rFont val="Arial"/>
        <family val="2"/>
      </rPr>
      <t>(s)</t>
    </r>
  </si>
  <si>
    <r>
      <t>Cachet</t>
    </r>
    <r>
      <rPr>
        <u/>
        <sz val="6"/>
        <rFont val="Arial"/>
        <family val="2"/>
      </rPr>
      <t>(s)</t>
    </r>
    <r>
      <rPr>
        <u/>
        <sz val="8"/>
        <rFont val="Arial"/>
        <family val="2"/>
      </rPr>
      <t xml:space="preserve"> et signature</t>
    </r>
    <r>
      <rPr>
        <u/>
        <sz val="6"/>
        <rFont val="Arial"/>
        <family val="2"/>
      </rPr>
      <t>(s)</t>
    </r>
    <r>
      <rPr>
        <u/>
        <sz val="8"/>
        <rFont val="Arial"/>
        <family val="2"/>
      </rPr>
      <t xml:space="preserve"> du/des chef</t>
    </r>
    <r>
      <rPr>
        <u/>
        <sz val="6"/>
        <rFont val="Arial"/>
        <family val="2"/>
      </rPr>
      <t>(s)</t>
    </r>
    <r>
      <rPr>
        <u/>
        <sz val="8"/>
        <rFont val="Arial"/>
        <family val="2"/>
      </rPr>
      <t xml:space="preserve"> Etablissement</t>
    </r>
    <r>
      <rPr>
        <u/>
        <sz val="7"/>
        <rFont val="Arial"/>
        <family val="2"/>
      </rPr>
      <t>(s)</t>
    </r>
    <r>
      <rPr>
        <u/>
        <sz val="8"/>
        <rFont val="Arial"/>
        <family val="2"/>
      </rPr>
      <t xml:space="preserve"> </t>
    </r>
  </si>
  <si>
    <t>"=ET($Y$26&gt;=$Y$25;$AA$26&gt;0)=VRAI"</t>
  </si>
  <si>
    <t xml:space="preserve"> Le:</t>
  </si>
  <si>
    <r>
      <rPr>
        <sz val="8"/>
        <rFont val="Arial"/>
        <family val="2"/>
      </rPr>
      <t xml:space="preserve"> </t>
    </r>
    <r>
      <rPr>
        <u/>
        <sz val="8"/>
        <rFont val="Arial"/>
        <family val="2"/>
      </rPr>
      <t>L'IEN ASH</t>
    </r>
  </si>
  <si>
    <t>Secteur géographique:</t>
  </si>
  <si>
    <t>Circonscription n°:</t>
  </si>
  <si>
    <r>
      <rPr>
        <b/>
        <sz val="11"/>
        <color indexed="49"/>
        <rFont val="Arial"/>
        <family val="2"/>
      </rPr>
      <t>4. CACHETS ET SIGNATURES: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
A remplir par les personnes concernées.
</t>
    </r>
  </si>
  <si>
    <r>
      <rPr>
        <b/>
        <sz val="11"/>
        <color indexed="49"/>
        <rFont val="Arial"/>
        <family val="2"/>
      </rPr>
      <t>OBSERVATION IMPORTANTE :</t>
    </r>
    <r>
      <rPr>
        <sz val="11"/>
        <rFont val="Arial"/>
        <family val="2"/>
      </rPr>
      <t xml:space="preserve">
Pour effacer une donnée, sélectionner la cellule ou les cellules concernées et appuyer sur la touche "supprimer" (Suppr) du clavier.
</t>
    </r>
  </si>
  <si>
    <r>
      <rPr>
        <b/>
        <sz val="11"/>
        <color indexed="49"/>
        <rFont val="Arial"/>
        <family val="2"/>
      </rPr>
      <t>2. ELEVES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
Pour chaque élève indiquer : le </t>
    </r>
    <r>
      <rPr>
        <b/>
        <sz val="11"/>
        <rFont val="Arial"/>
        <family val="2"/>
      </rPr>
      <t>nom,</t>
    </r>
    <r>
      <rPr>
        <sz val="11"/>
        <rFont val="Arial"/>
        <family val="2"/>
      </rPr>
      <t xml:space="preserve"> le </t>
    </r>
    <r>
      <rPr>
        <b/>
        <sz val="11"/>
        <rFont val="Arial"/>
        <family val="2"/>
      </rPr>
      <t>prénom,</t>
    </r>
    <r>
      <rPr>
        <sz val="11"/>
        <rFont val="Arial"/>
        <family val="2"/>
      </rPr>
      <t xml:space="preserve"> la </t>
    </r>
    <r>
      <rPr>
        <b/>
        <sz val="11"/>
        <rFont val="Arial"/>
        <family val="2"/>
      </rPr>
      <t>classe,</t>
    </r>
    <r>
      <rPr>
        <sz val="11"/>
        <rFont val="Arial"/>
        <family val="2"/>
      </rPr>
      <t xml:space="preserve"> le </t>
    </r>
    <r>
      <rPr>
        <b/>
        <sz val="11"/>
        <rFont val="Arial"/>
        <family val="2"/>
      </rPr>
      <t>Lieu d'Exercice</t>
    </r>
    <r>
      <rPr>
        <sz val="11"/>
        <rFont val="Arial"/>
        <family val="2"/>
      </rPr>
      <t xml:space="preserve"> (L.E.), la </t>
    </r>
    <r>
      <rPr>
        <b/>
        <sz val="11"/>
        <rFont val="Arial"/>
        <family val="2"/>
      </rPr>
      <t>date de validation</t>
    </r>
    <r>
      <rPr>
        <sz val="11"/>
        <rFont val="Arial"/>
        <family val="2"/>
      </rPr>
      <t xml:space="preserve"> de la CTES et la </t>
    </r>
    <r>
      <rPr>
        <b/>
        <sz val="11"/>
        <rFont val="Arial"/>
        <family val="2"/>
      </rPr>
      <t>quotité attribuée</t>
    </r>
    <r>
      <rPr>
        <sz val="11"/>
        <rFont val="Arial"/>
        <family val="2"/>
      </rPr>
      <t xml:space="preserve"> par la CTES. 
La quotité effective se calcule automatiquement.
Le lieu d'exercice se choisit dans la liste déroulante (Ecole, CJA, Collège, Lycée) et, dans la cellule suivante, indiquer son nom.</t>
    </r>
  </si>
  <si>
    <t>Ecole</t>
  </si>
  <si>
    <t>Temps effectué :</t>
  </si>
  <si>
    <t>mise en forme conditionnelle utilisant une formule</t>
  </si>
  <si>
    <t>Dispositif de scolarisation</t>
  </si>
  <si>
    <t>L.E.* :</t>
  </si>
  <si>
    <t>* Lieu d'Exercice</t>
  </si>
  <si>
    <r>
      <rPr>
        <b/>
        <u/>
        <sz val="10"/>
        <rFont val="Arial"/>
        <family val="2"/>
      </rPr>
      <t>Elève 1</t>
    </r>
    <r>
      <rPr>
        <b/>
        <sz val="10"/>
        <rFont val="Arial"/>
        <family val="2"/>
      </rPr>
      <t>**</t>
    </r>
  </si>
  <si>
    <t>** Scolarisation individuelle en milieu 
   ordinaire</t>
  </si>
  <si>
    <t>Circo</t>
  </si>
  <si>
    <t>DGEE</t>
  </si>
  <si>
    <r>
      <rPr>
        <b/>
        <sz val="6"/>
        <rFont val="Arial"/>
        <family val="2"/>
      </rPr>
      <t>El-HC</t>
    </r>
    <r>
      <rPr>
        <sz val="6"/>
        <rFont val="Arial"/>
        <family val="2"/>
      </rPr>
      <t xml:space="preserve"> - Accompagnement élèves hors classe
 (accueil, récréation, sortie,transport)</t>
    </r>
  </si>
  <si>
    <r>
      <rPr>
        <b/>
        <sz val="7"/>
        <rFont val="Arial"/>
        <family val="2"/>
      </rPr>
      <t>El-VC</t>
    </r>
    <r>
      <rPr>
        <sz val="7"/>
        <rFont val="Arial"/>
        <family val="2"/>
      </rPr>
      <t xml:space="preserve"> - Accompagnement élèves en classe</t>
    </r>
  </si>
  <si>
    <r>
      <rPr>
        <b/>
        <sz val="7"/>
        <rFont val="Arial"/>
        <family val="2"/>
      </rPr>
      <t>El-PM</t>
    </r>
    <r>
      <rPr>
        <sz val="7"/>
        <rFont val="Arial"/>
        <family val="2"/>
      </rPr>
      <t xml:space="preserve"> - Accompagnement  pause méridienne
 de l'élève</t>
    </r>
  </si>
  <si>
    <t>Etabt</t>
  </si>
  <si>
    <t>El 1-3 VC</t>
  </si>
  <si>
    <t>El 3 HC</t>
  </si>
  <si>
    <t>El 1-2-3 PM</t>
  </si>
  <si>
    <t>El 1 HC</t>
  </si>
  <si>
    <t>El 2 HC</t>
  </si>
  <si>
    <t>El 2 VC</t>
  </si>
  <si>
    <t>El 2 PM</t>
  </si>
  <si>
    <t>El 3 VC</t>
  </si>
  <si>
    <t>El 3 PM</t>
  </si>
  <si>
    <t>El 1-2 HC</t>
  </si>
  <si>
    <t>El 1-3 HC</t>
  </si>
  <si>
    <t>El 2-3 HC</t>
  </si>
  <si>
    <t>El 1-2-3 HC</t>
  </si>
  <si>
    <t>El 1-2 VC</t>
  </si>
  <si>
    <t>El 2-3 VC</t>
  </si>
  <si>
    <t>El 1-2-3 VC</t>
  </si>
  <si>
    <t>El 1-2 PM</t>
  </si>
  <si>
    <t>El 1-3 PM</t>
  </si>
  <si>
    <t>El 2-3 PM</t>
  </si>
  <si>
    <t>El 1 HC vert</t>
  </si>
  <si>
    <t>El 1 VC jaune</t>
  </si>
  <si>
    <t>El 1 PM orange</t>
  </si>
  <si>
    <t>Rose AVS-PM</t>
  </si>
  <si>
    <t>Mauve AVS-DEP</t>
  </si>
  <si>
    <t>DS HC vert</t>
  </si>
  <si>
    <t>DS PM orange</t>
  </si>
  <si>
    <t>CLA REF</t>
  </si>
  <si>
    <t>REG VC jaune</t>
  </si>
  <si>
    <r>
      <rPr>
        <b/>
        <u/>
        <sz val="10"/>
        <rFont val="Arial"/>
        <family val="2"/>
      </rPr>
      <t>Elève 2</t>
    </r>
    <r>
      <rPr>
        <b/>
        <sz val="10"/>
        <rFont val="Arial"/>
        <family val="2"/>
      </rPr>
      <t>**</t>
    </r>
  </si>
  <si>
    <t>El 2 HC vert</t>
  </si>
  <si>
    <t>El 2 VC jaune</t>
  </si>
  <si>
    <t>El 2 PM orange</t>
  </si>
  <si>
    <t>CTES</t>
  </si>
  <si>
    <t>CIR12</t>
  </si>
  <si>
    <t>CSHS</t>
  </si>
  <si>
    <t>Autres activités: école, établissement, circonscription, DGEE, CTES, CIR12, CSHS</t>
  </si>
  <si>
    <r>
      <t>Cachet</t>
    </r>
    <r>
      <rPr>
        <u/>
        <sz val="7"/>
        <rFont val="Arial"/>
        <family val="2"/>
      </rPr>
      <t>(s)</t>
    </r>
    <r>
      <rPr>
        <u/>
        <sz val="8"/>
        <rFont val="Arial"/>
        <family val="2"/>
      </rPr>
      <t xml:space="preserve"> et signature</t>
    </r>
    <r>
      <rPr>
        <u/>
        <sz val="7"/>
        <rFont val="Arial"/>
        <family val="2"/>
      </rPr>
      <t>(s)</t>
    </r>
    <r>
      <rPr>
        <u/>
        <sz val="8"/>
        <rFont val="Arial"/>
        <family val="2"/>
      </rPr>
      <t xml:space="preserve"> </t>
    </r>
  </si>
  <si>
    <r>
      <t>Cachet</t>
    </r>
    <r>
      <rPr>
        <u/>
        <sz val="6"/>
        <rFont val="Arial"/>
        <family val="2"/>
      </rPr>
      <t>(s)</t>
    </r>
    <r>
      <rPr>
        <u/>
        <sz val="8"/>
        <rFont val="Arial"/>
        <family val="2"/>
      </rPr>
      <t xml:space="preserve"> et signature</t>
    </r>
    <r>
      <rPr>
        <u/>
        <sz val="6"/>
        <rFont val="Arial"/>
        <family val="2"/>
      </rPr>
      <t>(s)</t>
    </r>
    <r>
      <rPr>
        <u/>
        <sz val="8"/>
        <rFont val="Arial"/>
        <family val="2"/>
      </rPr>
      <t xml:space="preserve"> </t>
    </r>
  </si>
  <si>
    <t>Elève 4</t>
  </si>
  <si>
    <t>El 4 HC</t>
  </si>
  <si>
    <t>El 4 VC</t>
  </si>
  <si>
    <t>El 4 PM</t>
  </si>
  <si>
    <t>El 1 PM</t>
  </si>
  <si>
    <t>El 1 VC</t>
  </si>
  <si>
    <t>El 1-4 HC</t>
  </si>
  <si>
    <t>El 2-4 HC</t>
  </si>
  <si>
    <t>El 3-4 HC</t>
  </si>
  <si>
    <t>El 1-2-3-4 HC</t>
  </si>
  <si>
    <t>El 1-4 VC</t>
  </si>
  <si>
    <t>El 2-4 VC</t>
  </si>
  <si>
    <t>El 3-4 VC</t>
  </si>
  <si>
    <t>El 1-2-3-4 VC</t>
  </si>
  <si>
    <t>El 1-4 PM</t>
  </si>
  <si>
    <t>El 2-4 PM</t>
  </si>
  <si>
    <t>El 3-4 PM</t>
  </si>
  <si>
    <t>El 1-2-3-4 PM</t>
  </si>
  <si>
    <t>Liste déroulante</t>
  </si>
  <si>
    <t>AE-ESH  PM</t>
  </si>
  <si>
    <t>AE-ESH  DEP</t>
  </si>
  <si>
    <r>
      <rPr>
        <b/>
        <sz val="7"/>
        <rFont val="Arial"/>
        <family val="2"/>
      </rPr>
      <t>AE-ESH  PM</t>
    </r>
    <r>
      <rPr>
        <sz val="7"/>
        <rFont val="Arial"/>
        <family val="2"/>
      </rPr>
      <t xml:space="preserve"> - Pause méridienne légale de l'AE-ESH</t>
    </r>
  </si>
  <si>
    <r>
      <rPr>
        <b/>
        <sz val="7"/>
        <rFont val="Arial"/>
        <family val="2"/>
      </rPr>
      <t>AE-ESH  DEP</t>
    </r>
    <r>
      <rPr>
        <sz val="7"/>
        <rFont val="Arial"/>
        <family val="2"/>
      </rPr>
      <t xml:space="preserve"> - Déplacements</t>
    </r>
  </si>
  <si>
    <t>Emploi du temps de l'AE-ESH</t>
  </si>
  <si>
    <t>Nom Prénom de l'AE-ESH:</t>
  </si>
  <si>
    <t xml:space="preserve">Signature de </t>
  </si>
  <si>
    <t>l''AE-ESH</t>
  </si>
  <si>
    <t>Concertation</t>
  </si>
  <si>
    <r>
      <rPr>
        <b/>
        <sz val="11"/>
        <color indexed="49"/>
        <rFont val="Arial"/>
        <family val="2"/>
      </rPr>
      <t>3. TABLEAU HEBDOMADAIRE</t>
    </r>
    <r>
      <rPr>
        <sz val="11"/>
        <color indexed="49"/>
        <rFont val="Arial"/>
        <family val="2"/>
      </rPr>
      <t xml:space="preserve">: </t>
    </r>
    <r>
      <rPr>
        <sz val="11"/>
        <rFont val="Arial"/>
        <family val="2"/>
      </rPr>
      <t xml:space="preserve">
Cliquer sur une cellule. Une cellule correspond à une unité de temps de 15 min qui ne peut être modifiée.
Choisir dans la liste déroulante l’item correspondant à la tâche de l’AE-ESH pour un des élèves suivis.
  </t>
    </r>
    <r>
      <rPr>
        <u/>
        <sz val="11"/>
        <rFont val="Arial"/>
        <family val="2"/>
      </rPr>
      <t>Précisions</t>
    </r>
    <r>
      <rPr>
        <sz val="11"/>
        <rFont val="Arial"/>
        <family val="2"/>
      </rPr>
      <t xml:space="preserve"> :  
    el1 = élève 1, el2 = élève 2, el3 = élève 3, el4 = élève 4.
    Les couleurs correspondent aux tâches de l’AE-ESH (voir légende en bas à droite).
  </t>
    </r>
    <r>
      <rPr>
        <u/>
        <sz val="11"/>
        <rFont val="Arial"/>
        <family val="2"/>
      </rPr>
      <t>Exemples</t>
    </r>
    <r>
      <rPr>
        <sz val="11"/>
        <rFont val="Arial"/>
        <family val="2"/>
      </rPr>
      <t xml:space="preserve"> :
    1) el1jaune = 15 min d'accompagnement de l'élève 1 en classe.
    2) el2vert = 15 min d'accompagnement de l'élève 2 hors classe.
    3) el1-2 orange : 15 min d'accompagnement pause méridienne pour les élèves 1 et 2…
    4) mauve = 15 min de déplacement de l’AE-ESH….
</t>
    </r>
    <r>
      <rPr>
        <i/>
        <sz val="11"/>
        <color indexed="10"/>
        <rFont val="Arial"/>
        <family val="2"/>
      </rPr>
      <t>Attention : lorsque la quotité effective dépasse la quotité attribuée par la CTES, la cellule de l'élève concerné devient rouge. En conséquence, la répartition des tâches de l'AE-ESH est à revoir.</t>
    </r>
    <r>
      <rPr>
        <sz val="11"/>
        <color indexed="10"/>
        <rFont val="Arial"/>
        <family val="2"/>
      </rPr>
      <t xml:space="preserve">
</t>
    </r>
  </si>
  <si>
    <r>
      <rPr>
        <b/>
        <u/>
        <sz val="14"/>
        <rFont val="Arial"/>
        <family val="2"/>
      </rPr>
      <t>Notice explicative pour remplir  l’emploi du temps de l’AE-ESH</t>
    </r>
    <r>
      <rPr>
        <sz val="10"/>
        <rFont val="Arial"/>
        <family val="2"/>
      </rPr>
      <t xml:space="preserve">
</t>
    </r>
    <r>
      <rPr>
        <b/>
        <sz val="10"/>
        <color indexed="49"/>
        <rFont val="Arial"/>
        <family val="2"/>
      </rPr>
      <t>1</t>
    </r>
    <r>
      <rPr>
        <b/>
        <sz val="11"/>
        <color indexed="49"/>
        <rFont val="Arial"/>
        <family val="2"/>
      </rPr>
      <t>. CELLULES SUPERIEURES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
- </t>
    </r>
    <r>
      <rPr>
        <b/>
        <sz val="11"/>
        <rFont val="Arial"/>
        <family val="2"/>
      </rPr>
      <t>Lieux d’affectations</t>
    </r>
    <r>
      <rPr>
        <sz val="11"/>
        <rFont val="Arial"/>
        <family val="2"/>
      </rPr>
      <t xml:space="preserve">: nom de l'école, du CJA, de l'établissement 
  Le lieu d'affectation n°1 est le lieu où l'AE-ESH effectue le plus de quotité horaire et ainsi de suite.
- </t>
    </r>
    <r>
      <rPr>
        <b/>
        <sz val="11"/>
        <rFont val="Arial"/>
        <family val="2"/>
      </rPr>
      <t>Total Hebdomadaire</t>
    </r>
    <r>
      <rPr>
        <sz val="11"/>
        <rFont val="Arial"/>
        <family val="2"/>
      </rPr>
      <t xml:space="preserve"> : il se calcule automatiquement lorsque les cellules de l’emploi du temps sont complétées.
- </t>
    </r>
    <r>
      <rPr>
        <b/>
        <sz val="11"/>
        <rFont val="Arial"/>
        <family val="2"/>
      </rPr>
      <t>Année</t>
    </r>
    <r>
      <rPr>
        <sz val="11"/>
        <rFont val="Arial"/>
        <family val="2"/>
      </rPr>
      <t xml:space="preserve"> : choisir dans la liste déroulante l’année scolaire en cours.
- </t>
    </r>
    <r>
      <rPr>
        <b/>
        <sz val="11"/>
        <rFont val="Arial"/>
        <family val="2"/>
      </rPr>
      <t>Secteur géographique</t>
    </r>
    <r>
      <rPr>
        <sz val="11"/>
        <rFont val="Arial"/>
        <family val="2"/>
      </rPr>
      <t xml:space="preserve">: choisir dans la liste déroulante le secteur d'exercice de l'AE-ESH au regard du lieu d’affectation n°1. 
- </t>
    </r>
    <r>
      <rPr>
        <b/>
        <sz val="11"/>
        <rFont val="Arial"/>
        <family val="2"/>
      </rPr>
      <t>ESR</t>
    </r>
    <r>
      <rPr>
        <sz val="11"/>
        <rFont val="Arial"/>
        <family val="2"/>
      </rPr>
      <t xml:space="preserve">: choisir dans la liste déroulante le numéro d'ESR correspondant au secteur géographique (Tahiti Ouest: ESR 1, Tahiti Est: ESR2, Tahiti Sud: ESR 3, Moorea/Maiao et Australes: ESR 4, ISLV: ESR 5, Tuamotu/Gambier et Marquises: ESR 6 , les établissements privés: ESR 7)
- </t>
    </r>
    <r>
      <rPr>
        <b/>
        <sz val="11"/>
        <rFont val="Arial"/>
        <family val="2"/>
      </rPr>
      <t>Circonscription n°</t>
    </r>
    <r>
      <rPr>
        <sz val="11"/>
        <rFont val="Arial"/>
        <family val="2"/>
      </rPr>
      <t xml:space="preserve"> : le numéro de la circonscription pédagogique à laquelle est rattachée administrativement l’AE-ESH. Les AE-ESHqui exercent dans les établissements du second degré et dans les établissements privés sont rattachés administrativement à la circonscription n°12-ASH.
</t>
    </r>
  </si>
  <si>
    <r>
      <rPr>
        <sz val="8"/>
        <rFont val="Arial"/>
        <family val="2"/>
      </rPr>
      <t xml:space="preserve"> Signature de l'</t>
    </r>
    <r>
      <rPr>
        <u/>
        <sz val="8"/>
        <rFont val="Arial"/>
        <family val="2"/>
      </rPr>
      <t>AE-ESH</t>
    </r>
  </si>
  <si>
    <t>du/des Directeur(s) d'école</t>
  </si>
  <si>
    <t>du/des chef(s) d'établissement</t>
  </si>
  <si>
    <t>EESH</t>
  </si>
  <si>
    <t>Rose: AEESH-PM</t>
  </si>
  <si>
    <t>Mauve AEESH-PM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</si>
</sst>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400]h:mm:ss\ AM/PM"/>
  </numFmts>
  <fonts count="52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10"/>
      <color indexed="81"/>
      <name val="Tahoma"/>
      <family val="2"/>
    </font>
    <font>
      <u/>
      <sz val="8"/>
      <name val="Arial"/>
      <family val="2"/>
    </font>
    <font>
      <u/>
      <sz val="6"/>
      <name val="Arial"/>
      <family val="2"/>
    </font>
    <font>
      <u/>
      <sz val="7"/>
      <name val="Arial"/>
      <family val="2"/>
    </font>
    <font>
      <sz val="11"/>
      <color indexed="10"/>
      <name val="Arial"/>
      <family val="2"/>
    </font>
    <font>
      <i/>
      <sz val="11"/>
      <color indexed="10"/>
      <name val="Arial"/>
      <family val="2"/>
    </font>
    <font>
      <sz val="11"/>
      <color indexed="49"/>
      <name val="Arial"/>
      <family val="2"/>
    </font>
    <font>
      <b/>
      <u/>
      <sz val="14"/>
      <name val="Arial"/>
      <family val="2"/>
    </font>
    <font>
      <u/>
      <sz val="11"/>
      <name val="Arial"/>
      <family val="2"/>
    </font>
    <font>
      <b/>
      <sz val="11"/>
      <color indexed="49"/>
      <name val="Arial"/>
      <family val="2"/>
    </font>
    <font>
      <b/>
      <sz val="10"/>
      <color indexed="4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b/>
      <sz val="6"/>
      <name val="Arial"/>
      <family val="2"/>
    </font>
    <font>
      <b/>
      <sz val="6"/>
      <color theme="0"/>
      <name val="Arial"/>
      <family val="2"/>
    </font>
    <font>
      <sz val="8"/>
      <color theme="0"/>
      <name val="Arial"/>
      <family val="2"/>
    </font>
    <font>
      <sz val="6"/>
      <color theme="0"/>
      <name val="Arial"/>
      <family val="2"/>
    </font>
    <font>
      <sz val="8"/>
      <color rgb="FFFF0000"/>
      <name val="Arial"/>
      <family val="2"/>
    </font>
    <font>
      <b/>
      <sz val="6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C00000"/>
      <name val="Arial"/>
      <family val="2"/>
    </font>
    <font>
      <sz val="6"/>
      <color rgb="FFFF0000"/>
      <name val="Arial"/>
      <family val="2"/>
    </font>
    <font>
      <sz val="7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000000"/>
      <name val="Tahoma"/>
      <family val="2"/>
    </font>
    <font>
      <b/>
      <sz val="16"/>
      <name val="Arial"/>
      <family val="2"/>
    </font>
    <font>
      <sz val="8"/>
      <color theme="0" tint="-0.249977111117893"/>
      <name val="Arial"/>
      <family val="2"/>
    </font>
    <font>
      <b/>
      <sz val="6"/>
      <color theme="0" tint="-0.249977111117893"/>
      <name val="Arial"/>
      <family val="2"/>
    </font>
    <font>
      <sz val="6"/>
      <color theme="0" tint="-0.249977111117893"/>
      <name val="Arial"/>
      <family val="2"/>
    </font>
  </fonts>
  <fills count="21">
    <fill>
      <patternFill patternType="none"/>
    </fill>
    <fill>
      <patternFill patternType="gray125"/>
    </fill>
    <fill>
      <patternFill patternType="lightVertical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50"/>
        <bgColor indexed="64"/>
      </patternFill>
    </fill>
    <fill>
      <patternFill patternType="lightUp"/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2"/>
      </right>
      <top style="thin">
        <color auto="1"/>
      </top>
      <bottom style="thin">
        <color theme="2"/>
      </bottom>
      <diagonal/>
    </border>
    <border>
      <left style="thin">
        <color auto="1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auto="1"/>
      </left>
      <right style="thin">
        <color theme="2"/>
      </right>
      <top style="thin">
        <color theme="2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auto="1"/>
      </bottom>
      <diagonal/>
    </border>
    <border>
      <left style="thin">
        <color auto="1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/>
      <top style="thin">
        <color theme="0"/>
      </top>
      <bottom/>
      <diagonal/>
    </border>
    <border>
      <left style="thin">
        <color theme="2"/>
      </left>
      <right/>
      <top/>
      <bottom style="thin">
        <color auto="1"/>
      </bottom>
      <diagonal/>
    </border>
    <border>
      <left style="thin">
        <color theme="2"/>
      </left>
      <right/>
      <top style="thin">
        <color theme="2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2"/>
      </top>
      <bottom style="thin">
        <color auto="1"/>
      </bottom>
      <diagonal/>
    </border>
    <border>
      <left/>
      <right/>
      <top/>
      <bottom style="thin">
        <color theme="2"/>
      </bottom>
      <diagonal/>
    </border>
    <border>
      <left/>
      <right style="thin">
        <color auto="1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auto="1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 style="thin">
        <color auto="1"/>
      </top>
      <bottom style="thin">
        <color theme="2"/>
      </bottom>
      <diagonal/>
    </border>
    <border>
      <left/>
      <right/>
      <top style="thin">
        <color auto="1"/>
      </top>
      <bottom style="thin">
        <color theme="2"/>
      </bottom>
      <diagonal/>
    </border>
    <border>
      <left/>
      <right style="thin">
        <color auto="1"/>
      </right>
      <top style="thin">
        <color auto="1"/>
      </top>
      <bottom style="thin">
        <color theme="2"/>
      </bottom>
      <diagonal/>
    </border>
    <border>
      <left/>
      <right style="thin">
        <color auto="1"/>
      </right>
      <top style="thin">
        <color theme="2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2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6">
    <xf numFmtId="0" fontId="0" fillId="0" borderId="0"/>
    <xf numFmtId="0" fontId="9" fillId="0" borderId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4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/>
    <xf numFmtId="0" fontId="0" fillId="5" borderId="0" xfId="0" applyFill="1"/>
    <xf numFmtId="0" fontId="1" fillId="5" borderId="0" xfId="0" applyFont="1" applyFill="1" applyAlignment="1">
      <alignment horizontal="left" vertical="center"/>
    </xf>
    <xf numFmtId="0" fontId="8" fillId="5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0" fillId="5" borderId="0" xfId="0" applyFill="1" applyAlignment="1">
      <alignment horizontal="left" vertical="center"/>
    </xf>
    <xf numFmtId="0" fontId="7" fillId="5" borderId="0" xfId="0" applyFont="1" applyFill="1" applyAlignment="1">
      <alignment vertical="center"/>
    </xf>
    <xf numFmtId="0" fontId="4" fillId="5" borderId="0" xfId="0" applyFont="1" applyFill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1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3" fillId="0" borderId="0" xfId="0" applyFont="1"/>
    <xf numFmtId="0" fontId="1" fillId="0" borderId="25" xfId="0" applyFont="1" applyBorder="1" applyAlignment="1">
      <alignment horizontal="left" vertical="center"/>
    </xf>
    <xf numFmtId="0" fontId="35" fillId="5" borderId="0" xfId="0" applyFont="1" applyFill="1"/>
    <xf numFmtId="0" fontId="35" fillId="0" borderId="0" xfId="0" applyFont="1"/>
    <xf numFmtId="0" fontId="8" fillId="5" borderId="0" xfId="0" applyFont="1" applyFill="1" applyAlignment="1">
      <alignment horizontal="left" vertical="center"/>
    </xf>
    <xf numFmtId="0" fontId="3" fillId="5" borderId="0" xfId="0" applyFont="1" applyFill="1"/>
    <xf numFmtId="0" fontId="36" fillId="5" borderId="0" xfId="0" applyFont="1" applyFill="1"/>
    <xf numFmtId="0" fontId="11" fillId="5" borderId="0" xfId="0" applyFont="1" applyFill="1" applyAlignment="1">
      <alignment vertical="center"/>
    </xf>
    <xf numFmtId="0" fontId="3" fillId="5" borderId="1" xfId="0" applyFont="1" applyFill="1" applyBorder="1"/>
    <xf numFmtId="0" fontId="3" fillId="5" borderId="2" xfId="0" applyFont="1" applyFill="1" applyBorder="1"/>
    <xf numFmtId="0" fontId="1" fillId="0" borderId="26" xfId="0" applyFont="1" applyBorder="1" applyAlignment="1">
      <alignment horizontal="left" vertical="center"/>
    </xf>
    <xf numFmtId="1" fontId="37" fillId="5" borderId="27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2" fontId="13" fillId="5" borderId="27" xfId="0" applyNumberFormat="1" applyFont="1" applyFill="1" applyBorder="1" applyAlignment="1">
      <alignment vertical="center" wrapText="1"/>
    </xf>
    <xf numFmtId="1" fontId="13" fillId="5" borderId="27" xfId="0" applyNumberFormat="1" applyFont="1" applyFill="1" applyBorder="1" applyAlignment="1">
      <alignment horizontal="left" vertical="center" wrapText="1"/>
    </xf>
    <xf numFmtId="0" fontId="4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3" fillId="5" borderId="0" xfId="0" applyFont="1" applyFill="1" applyAlignment="1">
      <alignment vertical="center" wrapText="1"/>
    </xf>
    <xf numFmtId="0" fontId="1" fillId="0" borderId="1" xfId="0" applyFont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6" fillId="5" borderId="0" xfId="0" applyFont="1" applyFill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" fillId="5" borderId="0" xfId="0" applyFont="1" applyFill="1" applyAlignment="1">
      <alignment vertical="top"/>
    </xf>
    <xf numFmtId="0" fontId="6" fillId="0" borderId="0" xfId="0" applyFont="1"/>
    <xf numFmtId="0" fontId="10" fillId="0" borderId="0" xfId="0" applyFont="1"/>
    <xf numFmtId="0" fontId="3" fillId="5" borderId="0" xfId="0" applyFont="1" applyFill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9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right"/>
    </xf>
    <xf numFmtId="0" fontId="9" fillId="5" borderId="0" xfId="0" applyFont="1" applyFill="1" applyAlignment="1">
      <alignment vertical="center"/>
    </xf>
    <xf numFmtId="0" fontId="6" fillId="0" borderId="22" xfId="0" applyFont="1" applyBorder="1" applyAlignment="1" applyProtection="1">
      <alignment vertical="center"/>
      <protection locked="0"/>
    </xf>
    <xf numFmtId="49" fontId="0" fillId="5" borderId="0" xfId="0" applyNumberFormat="1" applyFill="1"/>
    <xf numFmtId="49" fontId="9" fillId="5" borderId="0" xfId="0" applyNumberFormat="1" applyFont="1" applyFill="1" applyAlignment="1">
      <alignment horizontal="justify" vertical="top" wrapText="1"/>
    </xf>
    <xf numFmtId="49" fontId="2" fillId="5" borderId="0" xfId="0" applyNumberFormat="1" applyFont="1" applyFill="1" applyAlignment="1">
      <alignment wrapText="1"/>
    </xf>
    <xf numFmtId="49" fontId="2" fillId="5" borderId="0" xfId="0" applyNumberFormat="1" applyFont="1" applyFill="1" applyAlignment="1">
      <alignment vertical="top" wrapText="1"/>
    </xf>
    <xf numFmtId="0" fontId="5" fillId="5" borderId="0" xfId="1" applyFont="1" applyFill="1" applyAlignment="1">
      <alignment horizontal="left" vertical="center"/>
    </xf>
    <xf numFmtId="0" fontId="3" fillId="5" borderId="0" xfId="1" applyFont="1" applyFill="1" applyAlignment="1">
      <alignment horizontal="left" vertical="center"/>
    </xf>
    <xf numFmtId="0" fontId="9" fillId="5" borderId="0" xfId="1" applyFill="1" applyAlignment="1">
      <alignment horizontal="left" vertical="center"/>
    </xf>
    <xf numFmtId="0" fontId="5" fillId="5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5" fillId="5" borderId="0" xfId="1" applyFont="1" applyFill="1" applyAlignment="1">
      <alignment horizontal="center" vertical="center"/>
    </xf>
    <xf numFmtId="0" fontId="9" fillId="5" borderId="0" xfId="1" applyFill="1" applyAlignment="1">
      <alignment vertical="center"/>
    </xf>
    <xf numFmtId="0" fontId="1" fillId="5" borderId="0" xfId="1" applyFont="1" applyFill="1" applyAlignment="1">
      <alignment horizontal="right" vertical="center"/>
    </xf>
    <xf numFmtId="0" fontId="1" fillId="5" borderId="0" xfId="1" applyFont="1" applyFill="1" applyAlignment="1">
      <alignment vertical="center"/>
    </xf>
    <xf numFmtId="0" fontId="3" fillId="5" borderId="0" xfId="1" applyFont="1" applyFill="1"/>
    <xf numFmtId="0" fontId="3" fillId="0" borderId="0" xfId="1" applyFont="1"/>
    <xf numFmtId="0" fontId="1" fillId="0" borderId="0" xfId="1" applyFont="1" applyAlignment="1">
      <alignment vertical="center"/>
    </xf>
    <xf numFmtId="0" fontId="9" fillId="0" borderId="0" xfId="1"/>
    <xf numFmtId="0" fontId="9" fillId="0" borderId="0" xfId="1" applyAlignment="1">
      <alignment horizontal="left" vertical="center"/>
    </xf>
    <xf numFmtId="0" fontId="3" fillId="5" borderId="0" xfId="1" applyFont="1" applyFill="1" applyAlignment="1">
      <alignment vertical="center"/>
    </xf>
    <xf numFmtId="0" fontId="1" fillId="0" borderId="0" xfId="1" applyFont="1" applyAlignment="1">
      <alignment horizontal="left" vertical="center"/>
    </xf>
    <xf numFmtId="0" fontId="6" fillId="5" borderId="0" xfId="1" applyFont="1" applyFill="1" applyAlignment="1">
      <alignment vertical="center"/>
    </xf>
    <xf numFmtId="0" fontId="1" fillId="5" borderId="0" xfId="1" applyFont="1" applyFill="1" applyAlignment="1">
      <alignment horizontal="right"/>
    </xf>
    <xf numFmtId="0" fontId="3" fillId="0" borderId="0" xfId="1" applyFont="1" applyAlignment="1">
      <alignment vertical="center"/>
    </xf>
    <xf numFmtId="0" fontId="1" fillId="5" borderId="0" xfId="1" applyFont="1" applyFill="1" applyAlignment="1">
      <alignment horizontal="left" vertical="center"/>
    </xf>
    <xf numFmtId="0" fontId="11" fillId="5" borderId="0" xfId="1" applyFont="1" applyFill="1" applyAlignment="1">
      <alignment vertical="center"/>
    </xf>
    <xf numFmtId="0" fontId="1" fillId="5" borderId="0" xfId="1" applyFont="1" applyFill="1" applyAlignment="1">
      <alignment horizontal="center"/>
    </xf>
    <xf numFmtId="0" fontId="1" fillId="5" borderId="0" xfId="1" applyFont="1" applyFill="1"/>
    <xf numFmtId="0" fontId="9" fillId="5" borderId="0" xfId="1" applyFill="1"/>
    <xf numFmtId="0" fontId="7" fillId="5" borderId="0" xfId="1" applyFont="1" applyFill="1" applyAlignment="1">
      <alignment vertical="center"/>
    </xf>
    <xf numFmtId="0" fontId="14" fillId="5" borderId="0" xfId="1" applyFont="1" applyFill="1" applyAlignment="1">
      <alignment horizontal="right" vertical="center"/>
    </xf>
    <xf numFmtId="0" fontId="14" fillId="5" borderId="0" xfId="1" applyFont="1" applyFill="1" applyAlignment="1">
      <alignment horizontal="center" vertical="center"/>
    </xf>
    <xf numFmtId="0" fontId="14" fillId="5" borderId="0" xfId="1" applyFont="1" applyFill="1" applyAlignment="1">
      <alignment horizontal="left" vertical="center"/>
    </xf>
    <xf numFmtId="0" fontId="9" fillId="5" borderId="0" xfId="1" applyFill="1" applyAlignment="1">
      <alignment horizontal="center" vertical="center"/>
    </xf>
    <xf numFmtId="0" fontId="2" fillId="5" borderId="1" xfId="1" applyFont="1" applyFill="1" applyBorder="1" applyAlignment="1">
      <alignment vertical="center"/>
    </xf>
    <xf numFmtId="0" fontId="1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5" borderId="0" xfId="1" applyFont="1" applyFill="1" applyAlignment="1">
      <alignment horizontal="left" vertical="center"/>
    </xf>
    <xf numFmtId="0" fontId="1" fillId="0" borderId="25" xfId="1" applyFont="1" applyBorder="1" applyAlignment="1">
      <alignment horizontal="left" vertical="center"/>
    </xf>
    <xf numFmtId="0" fontId="9" fillId="0" borderId="0" xfId="1" applyAlignment="1">
      <alignment vertical="center"/>
    </xf>
    <xf numFmtId="0" fontId="1" fillId="0" borderId="21" xfId="1" applyFont="1" applyBorder="1" applyAlignment="1">
      <alignment horizontal="left" vertical="center"/>
    </xf>
    <xf numFmtId="0" fontId="9" fillId="0" borderId="0" xfId="1" applyAlignment="1">
      <alignment horizontal="center" vertical="center"/>
    </xf>
    <xf numFmtId="0" fontId="1" fillId="0" borderId="26" xfId="1" applyFont="1" applyBorder="1" applyAlignment="1">
      <alignment horizontal="left" vertical="center"/>
    </xf>
    <xf numFmtId="0" fontId="1" fillId="0" borderId="22" xfId="1" applyFont="1" applyBorder="1" applyAlignment="1">
      <alignment horizontal="left" vertical="center"/>
    </xf>
    <xf numFmtId="0" fontId="6" fillId="5" borderId="28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1" fontId="9" fillId="0" borderId="0" xfId="1" applyNumberFormat="1" applyAlignment="1">
      <alignment horizontal="center" vertical="center"/>
    </xf>
    <xf numFmtId="0" fontId="9" fillId="0" borderId="0" xfId="1" applyAlignment="1">
      <alignment horizontal="center"/>
    </xf>
    <xf numFmtId="0" fontId="8" fillId="5" borderId="0" xfId="1" applyFont="1" applyFill="1" applyAlignment="1">
      <alignment vertical="center" wrapText="1"/>
    </xf>
    <xf numFmtId="0" fontId="8" fillId="5" borderId="0" xfId="1" applyFont="1" applyFill="1" applyAlignment="1">
      <alignment horizontal="left" vertical="center"/>
    </xf>
    <xf numFmtId="0" fontId="8" fillId="5" borderId="0" xfId="1" applyFont="1" applyFill="1"/>
    <xf numFmtId="0" fontId="8" fillId="0" borderId="0" xfId="1" applyFont="1"/>
    <xf numFmtId="0" fontId="4" fillId="5" borderId="0" xfId="1" applyFont="1" applyFill="1" applyAlignment="1">
      <alignment vertical="center"/>
    </xf>
    <xf numFmtId="0" fontId="15" fillId="5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33" fillId="5" borderId="0" xfId="1" applyFont="1" applyFill="1" applyAlignment="1">
      <alignment horizontal="left" vertical="center"/>
    </xf>
    <xf numFmtId="0" fontId="30" fillId="5" borderId="0" xfId="1" applyFont="1" applyFill="1" applyAlignment="1">
      <alignment horizontal="left" vertical="center"/>
    </xf>
    <xf numFmtId="0" fontId="31" fillId="5" borderId="0" xfId="1" applyFont="1" applyFill="1" applyAlignment="1">
      <alignment horizontal="left" vertical="center"/>
    </xf>
    <xf numFmtId="0" fontId="32" fillId="5" borderId="0" xfId="1" applyFont="1" applyFill="1" applyAlignment="1">
      <alignment horizontal="left" vertical="center"/>
    </xf>
    <xf numFmtId="0" fontId="34" fillId="5" borderId="0" xfId="1" applyFont="1" applyFill="1" applyAlignment="1">
      <alignment horizontal="left" vertical="center"/>
    </xf>
    <xf numFmtId="0" fontId="35" fillId="5" borderId="0" xfId="1" applyFont="1" applyFill="1"/>
    <xf numFmtId="0" fontId="13" fillId="5" borderId="0" xfId="1" applyFont="1" applyFill="1" applyAlignment="1">
      <alignment vertical="center" wrapText="1"/>
    </xf>
    <xf numFmtId="1" fontId="37" fillId="5" borderId="27" xfId="1" applyNumberFormat="1" applyFont="1" applyFill="1" applyBorder="1" applyAlignment="1">
      <alignment vertical="center" wrapText="1"/>
    </xf>
    <xf numFmtId="2" fontId="13" fillId="5" borderId="27" xfId="1" applyNumberFormat="1" applyFont="1" applyFill="1" applyBorder="1" applyAlignment="1">
      <alignment vertical="center" wrapText="1"/>
    </xf>
    <xf numFmtId="1" fontId="13" fillId="5" borderId="27" xfId="1" applyNumberFormat="1" applyFont="1" applyFill="1" applyBorder="1" applyAlignment="1">
      <alignment horizontal="left" vertical="center" wrapText="1"/>
    </xf>
    <xf numFmtId="0" fontId="36" fillId="5" borderId="0" xfId="1" applyFont="1" applyFill="1"/>
    <xf numFmtId="0" fontId="35" fillId="0" borderId="0" xfId="1" applyFont="1"/>
    <xf numFmtId="0" fontId="17" fillId="5" borderId="0" xfId="1" applyFont="1" applyFill="1" applyAlignment="1">
      <alignment vertical="center"/>
    </xf>
    <xf numFmtId="0" fontId="38" fillId="5" borderId="0" xfId="1" applyFont="1" applyFill="1" applyAlignment="1">
      <alignment horizontal="left" vertical="center"/>
    </xf>
    <xf numFmtId="0" fontId="17" fillId="5" borderId="0" xfId="1" applyFont="1" applyFill="1" applyAlignment="1">
      <alignment horizontal="left" vertical="center"/>
    </xf>
    <xf numFmtId="0" fontId="39" fillId="5" borderId="0" xfId="1" applyFont="1" applyFill="1" applyAlignment="1">
      <alignment horizontal="center" vertical="center" wrapText="1"/>
    </xf>
    <xf numFmtId="0" fontId="7" fillId="5" borderId="0" xfId="1" applyFont="1" applyFill="1" applyAlignment="1">
      <alignment horizontal="left" vertical="center"/>
    </xf>
    <xf numFmtId="164" fontId="4" fillId="5" borderId="0" xfId="1" applyNumberFormat="1" applyFont="1" applyFill="1" applyAlignment="1">
      <alignment horizontal="center" vertical="center"/>
    </xf>
    <xf numFmtId="0" fontId="9" fillId="0" borderId="0" xfId="1" applyAlignment="1">
      <alignment horizontal="left"/>
    </xf>
    <xf numFmtId="0" fontId="9" fillId="5" borderId="0" xfId="1" applyFill="1" applyAlignment="1">
      <alignment horizontal="left"/>
    </xf>
    <xf numFmtId="0" fontId="7" fillId="5" borderId="0" xfId="1" applyFont="1" applyFill="1" applyAlignment="1">
      <alignment horizontal="left"/>
    </xf>
    <xf numFmtId="0" fontId="8" fillId="5" borderId="0" xfId="1" applyFont="1" applyFill="1" applyAlignment="1">
      <alignment horizontal="left"/>
    </xf>
    <xf numFmtId="0" fontId="3" fillId="5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0" fontId="1" fillId="5" borderId="0" xfId="1" applyFont="1" applyFill="1" applyAlignment="1">
      <alignment horizontal="left"/>
    </xf>
    <xf numFmtId="0" fontId="8" fillId="5" borderId="0" xfId="1" applyFont="1" applyFill="1" applyAlignment="1">
      <alignment horizontal="center"/>
    </xf>
    <xf numFmtId="0" fontId="7" fillId="5" borderId="0" xfId="1" applyFont="1" applyFill="1" applyAlignment="1">
      <alignment vertical="top"/>
    </xf>
    <xf numFmtId="0" fontId="9" fillId="5" borderId="0" xfId="1" applyFill="1" applyAlignment="1">
      <alignment horizontal="left" vertical="top"/>
    </xf>
    <xf numFmtId="0" fontId="1" fillId="5" borderId="0" xfId="1" applyFont="1" applyFill="1" applyAlignment="1">
      <alignment horizontal="left" vertical="top"/>
    </xf>
    <xf numFmtId="0" fontId="9" fillId="5" borderId="0" xfId="1" applyFill="1" applyAlignment="1">
      <alignment vertical="top"/>
    </xf>
    <xf numFmtId="0" fontId="1" fillId="5" borderId="0" xfId="1" applyFont="1" applyFill="1" applyAlignment="1">
      <alignment vertical="top"/>
    </xf>
    <xf numFmtId="0" fontId="1" fillId="0" borderId="0" xfId="1" applyFont="1"/>
    <xf numFmtId="0" fontId="1" fillId="5" borderId="0" xfId="1" applyFont="1" applyFill="1" applyAlignment="1">
      <alignment horizontal="center" vertical="top"/>
    </xf>
    <xf numFmtId="0" fontId="3" fillId="5" borderId="0" xfId="1" applyFont="1" applyFill="1" applyAlignment="1">
      <alignment vertical="top"/>
    </xf>
    <xf numFmtId="0" fontId="6" fillId="5" borderId="0" xfId="1" applyFont="1" applyFill="1" applyAlignment="1">
      <alignment horizontal="left"/>
    </xf>
    <xf numFmtId="0" fontId="6" fillId="5" borderId="0" xfId="1" applyFont="1" applyFill="1"/>
    <xf numFmtId="0" fontId="6" fillId="5" borderId="0" xfId="1" applyFont="1" applyFill="1" applyAlignment="1">
      <alignment horizontal="center"/>
    </xf>
    <xf numFmtId="0" fontId="6" fillId="0" borderId="0" xfId="1" applyFont="1"/>
    <xf numFmtId="0" fontId="10" fillId="0" borderId="0" xfId="1" applyFont="1"/>
    <xf numFmtId="0" fontId="6" fillId="5" borderId="0" xfId="1" applyFont="1" applyFill="1" applyAlignment="1">
      <alignment horizontal="left" vertical="center"/>
    </xf>
    <xf numFmtId="0" fontId="1" fillId="0" borderId="0" xfId="1" applyFont="1" applyAlignment="1">
      <alignment horizontal="center"/>
    </xf>
    <xf numFmtId="0" fontId="40" fillId="0" borderId="0" xfId="1" applyFont="1"/>
    <xf numFmtId="0" fontId="6" fillId="0" borderId="22" xfId="1" applyFont="1" applyBorder="1" applyAlignment="1" applyProtection="1">
      <alignment vertical="center"/>
      <protection locked="0"/>
    </xf>
    <xf numFmtId="0" fontId="6" fillId="0" borderId="30" xfId="1" applyFont="1" applyBorder="1" applyAlignment="1">
      <alignment vertical="center"/>
    </xf>
    <xf numFmtId="0" fontId="27" fillId="5" borderId="0" xfId="0" applyFont="1" applyFill="1"/>
    <xf numFmtId="0" fontId="27" fillId="0" borderId="0" xfId="1" applyFont="1" applyAlignment="1">
      <alignment horizontal="left"/>
    </xf>
    <xf numFmtId="0" fontId="1" fillId="0" borderId="31" xfId="1" applyFont="1" applyBorder="1" applyAlignment="1">
      <alignment horizontal="left" vertical="center"/>
    </xf>
    <xf numFmtId="0" fontId="6" fillId="0" borderId="31" xfId="1" applyFont="1" applyBorder="1" applyAlignment="1">
      <alignment vertical="center"/>
    </xf>
    <xf numFmtId="0" fontId="6" fillId="5" borderId="8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left" vertical="center"/>
    </xf>
    <xf numFmtId="0" fontId="6" fillId="5" borderId="1" xfId="1" applyFont="1" applyFill="1" applyBorder="1" applyAlignment="1">
      <alignment horizontal="center" vertical="center"/>
    </xf>
    <xf numFmtId="1" fontId="6" fillId="5" borderId="1" xfId="1" applyNumberFormat="1" applyFont="1" applyFill="1" applyBorder="1" applyAlignment="1">
      <alignment horizontal="center" vertical="center"/>
    </xf>
    <xf numFmtId="1" fontId="6" fillId="5" borderId="1" xfId="1" applyNumberFormat="1" applyFont="1" applyFill="1" applyBorder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49" fontId="3" fillId="0" borderId="0" xfId="1" applyNumberFormat="1" applyFont="1"/>
    <xf numFmtId="0" fontId="13" fillId="8" borderId="0" xfId="1" applyFont="1" applyFill="1" applyAlignment="1">
      <alignment horizontal="center" vertical="center"/>
    </xf>
    <xf numFmtId="0" fontId="13" fillId="8" borderId="0" xfId="1" applyFont="1" applyFill="1" applyAlignment="1">
      <alignment horizontal="center"/>
    </xf>
    <xf numFmtId="0" fontId="13" fillId="7" borderId="0" xfId="1" applyFont="1" applyFill="1" applyAlignment="1">
      <alignment horizontal="center"/>
    </xf>
    <xf numFmtId="0" fontId="13" fillId="9" borderId="0" xfId="1" applyFont="1" applyFill="1" applyAlignment="1">
      <alignment horizontal="center"/>
    </xf>
    <xf numFmtId="0" fontId="3" fillId="10" borderId="0" xfId="1" applyFont="1" applyFill="1" applyAlignment="1">
      <alignment horizontal="center"/>
    </xf>
    <xf numFmtId="0" fontId="9" fillId="10" borderId="0" xfId="1" applyFill="1" applyAlignment="1">
      <alignment horizontal="center"/>
    </xf>
    <xf numFmtId="0" fontId="9" fillId="10" borderId="1" xfId="1" applyFill="1" applyBorder="1" applyAlignment="1">
      <alignment horizontal="center"/>
    </xf>
    <xf numFmtId="0" fontId="3" fillId="11" borderId="0" xfId="1" applyFont="1" applyFill="1"/>
    <xf numFmtId="0" fontId="3" fillId="12" borderId="0" xfId="1" applyFont="1" applyFill="1"/>
    <xf numFmtId="0" fontId="3" fillId="10" borderId="0" xfId="1" applyFont="1" applyFill="1"/>
    <xf numFmtId="0" fontId="6" fillId="5" borderId="8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center" vertical="top"/>
    </xf>
    <xf numFmtId="1" fontId="6" fillId="5" borderId="1" xfId="0" applyNumberFormat="1" applyFont="1" applyFill="1" applyBorder="1" applyAlignment="1">
      <alignment horizontal="center" vertical="top"/>
    </xf>
    <xf numFmtId="1" fontId="6" fillId="5" borderId="1" xfId="0" applyNumberFormat="1" applyFont="1" applyFill="1" applyBorder="1" applyAlignment="1">
      <alignment horizontal="left" vertical="top"/>
    </xf>
    <xf numFmtId="0" fontId="1" fillId="0" borderId="32" xfId="0" applyFont="1" applyBorder="1" applyAlignment="1">
      <alignment horizontal="left" vertical="center"/>
    </xf>
    <xf numFmtId="0" fontId="1" fillId="5" borderId="1" xfId="0" applyFont="1" applyFill="1" applyBorder="1" applyAlignment="1">
      <alignment vertical="top"/>
    </xf>
    <xf numFmtId="0" fontId="6" fillId="5" borderId="28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6" fillId="5" borderId="29" xfId="0" applyFont="1" applyFill="1" applyBorder="1" applyAlignment="1">
      <alignment horizontal="center" vertical="top"/>
    </xf>
    <xf numFmtId="0" fontId="9" fillId="5" borderId="0" xfId="0" applyFont="1" applyFill="1"/>
    <xf numFmtId="0" fontId="13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center"/>
    </xf>
    <xf numFmtId="1" fontId="9" fillId="5" borderId="0" xfId="0" applyNumberFormat="1" applyFont="1" applyFill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9" fillId="5" borderId="0" xfId="0" applyFont="1" applyFill="1" applyAlignment="1">
      <alignment horizontal="left"/>
    </xf>
    <xf numFmtId="0" fontId="10" fillId="5" borderId="0" xfId="0" applyFont="1" applyFill="1"/>
    <xf numFmtId="0" fontId="1" fillId="0" borderId="30" xfId="1" applyFont="1" applyBorder="1" applyAlignment="1">
      <alignment horizontal="left" vertical="center"/>
    </xf>
    <xf numFmtId="0" fontId="40" fillId="5" borderId="0" xfId="1" applyFont="1" applyFill="1"/>
    <xf numFmtId="0" fontId="40" fillId="5" borderId="0" xfId="1" applyFont="1" applyFill="1" applyAlignment="1">
      <alignment vertical="center"/>
    </xf>
    <xf numFmtId="0" fontId="40" fillId="5" borderId="0" xfId="1" applyFont="1" applyFill="1" applyAlignment="1">
      <alignment horizontal="center" vertical="center"/>
    </xf>
    <xf numFmtId="0" fontId="9" fillId="5" borderId="0" xfId="1" applyFill="1" applyAlignment="1">
      <alignment horizontal="center"/>
    </xf>
    <xf numFmtId="0" fontId="40" fillId="5" borderId="0" xfId="1" applyFont="1" applyFill="1" applyAlignment="1">
      <alignment horizontal="left"/>
    </xf>
    <xf numFmtId="0" fontId="10" fillId="5" borderId="0" xfId="1" applyFont="1" applyFill="1"/>
    <xf numFmtId="0" fontId="41" fillId="5" borderId="0" xfId="1" applyFont="1" applyFill="1"/>
    <xf numFmtId="0" fontId="6" fillId="0" borderId="33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3" fillId="13" borderId="0" xfId="0" applyFont="1" applyFill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 vertical="center"/>
    </xf>
    <xf numFmtId="0" fontId="13" fillId="14" borderId="0" xfId="0" applyFont="1" applyFill="1" applyAlignment="1">
      <alignment horizontal="center"/>
    </xf>
    <xf numFmtId="0" fontId="9" fillId="10" borderId="0" xfId="1" applyFill="1"/>
    <xf numFmtId="0" fontId="9" fillId="10" borderId="1" xfId="1" applyFill="1" applyBorder="1"/>
    <xf numFmtId="0" fontId="42" fillId="5" borderId="0" xfId="0" applyFont="1" applyFill="1"/>
    <xf numFmtId="0" fontId="42" fillId="5" borderId="0" xfId="0" applyFont="1" applyFill="1" applyAlignment="1">
      <alignment vertical="center"/>
    </xf>
    <xf numFmtId="0" fontId="42" fillId="5" borderId="0" xfId="1" applyFont="1" applyFill="1"/>
    <xf numFmtId="0" fontId="42" fillId="5" borderId="0" xfId="1" applyFont="1" applyFill="1" applyAlignment="1">
      <alignment vertical="center"/>
    </xf>
    <xf numFmtId="0" fontId="42" fillId="5" borderId="0" xfId="1" applyFont="1" applyFill="1" applyAlignment="1">
      <alignment horizontal="left"/>
    </xf>
    <xf numFmtId="0" fontId="43" fillId="5" borderId="0" xfId="1" applyFont="1" applyFill="1"/>
    <xf numFmtId="0" fontId="42" fillId="0" borderId="0" xfId="1" applyFont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9" fillId="5" borderId="4" xfId="0" applyFont="1" applyFill="1" applyBorder="1" applyAlignment="1">
      <alignment vertical="center"/>
    </xf>
    <xf numFmtId="0" fontId="9" fillId="5" borderId="5" xfId="0" applyFont="1" applyFill="1" applyBorder="1"/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/>
    <xf numFmtId="0" fontId="9" fillId="5" borderId="6" xfId="0" applyFont="1" applyFill="1" applyBorder="1" applyAlignment="1">
      <alignment vertical="center"/>
    </xf>
    <xf numFmtId="0" fontId="9" fillId="5" borderId="7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9" fillId="5" borderId="6" xfId="0" applyFont="1" applyFill="1" applyBorder="1"/>
    <xf numFmtId="0" fontId="9" fillId="5" borderId="6" xfId="0" applyFont="1" applyFill="1" applyBorder="1" applyAlignment="1">
      <alignment horizontal="center"/>
    </xf>
    <xf numFmtId="0" fontId="0" fillId="19" borderId="6" xfId="0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9" fillId="13" borderId="0" xfId="0" applyFont="1" applyFill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1" fontId="3" fillId="5" borderId="0" xfId="0" applyNumberFormat="1" applyFont="1" applyFill="1" applyAlignment="1">
      <alignment horizontal="center" vertical="center"/>
    </xf>
    <xf numFmtId="1" fontId="9" fillId="5" borderId="6" xfId="0" applyNumberFormat="1" applyFont="1" applyFill="1" applyBorder="1" applyAlignment="1">
      <alignment horizontal="center" vertical="center"/>
    </xf>
    <xf numFmtId="1" fontId="9" fillId="5" borderId="0" xfId="0" applyNumberFormat="1" applyFont="1" applyFill="1" applyAlignment="1">
      <alignment vertical="center"/>
    </xf>
    <xf numFmtId="1" fontId="9" fillId="5" borderId="0" xfId="0" applyNumberFormat="1" applyFont="1" applyFill="1"/>
    <xf numFmtId="1" fontId="9" fillId="5" borderId="0" xfId="0" applyNumberFormat="1" applyFont="1" applyFill="1" applyAlignment="1">
      <alignment horizontal="center"/>
    </xf>
    <xf numFmtId="1" fontId="9" fillId="5" borderId="1" xfId="0" applyNumberFormat="1" applyFont="1" applyFill="1" applyBorder="1" applyAlignment="1">
      <alignment horizontal="center" vertical="center"/>
    </xf>
    <xf numFmtId="1" fontId="9" fillId="5" borderId="2" xfId="0" applyNumberFormat="1" applyFont="1" applyFill="1" applyBorder="1" applyAlignment="1">
      <alignment horizontal="center" vertical="center"/>
    </xf>
    <xf numFmtId="1" fontId="3" fillId="5" borderId="0" xfId="0" applyNumberFormat="1" applyFont="1" applyFill="1" applyAlignment="1">
      <alignment horizontal="center"/>
    </xf>
    <xf numFmtId="1" fontId="9" fillId="0" borderId="6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65" fontId="36" fillId="5" borderId="50" xfId="0" applyNumberFormat="1" applyFont="1" applyFill="1" applyBorder="1" applyAlignment="1">
      <alignment vertical="center"/>
    </xf>
    <xf numFmtId="165" fontId="36" fillId="20" borderId="50" xfId="0" applyNumberFormat="1" applyFont="1" applyFill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1" fillId="5" borderId="0" xfId="1" applyFont="1" applyFill="1" applyAlignment="1">
      <alignment horizontal="left" vertical="center"/>
    </xf>
    <xf numFmtId="0" fontId="49" fillId="20" borderId="0" xfId="0" applyFont="1" applyFill="1" applyAlignment="1">
      <alignment horizontal="left" vertical="center"/>
    </xf>
    <xf numFmtId="0" fontId="50" fillId="20" borderId="0" xfId="0" applyFont="1" applyFill="1" applyAlignment="1">
      <alignment horizontal="left" vertical="center"/>
    </xf>
    <xf numFmtId="0" fontId="51" fillId="20" borderId="0" xfId="0" applyFont="1" applyFill="1" applyAlignment="1">
      <alignment horizontal="left" vertical="center"/>
    </xf>
    <xf numFmtId="0" fontId="34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left" vertical="top"/>
    </xf>
    <xf numFmtId="0" fontId="6" fillId="5" borderId="0" xfId="0" applyFont="1" applyFill="1" applyAlignment="1">
      <alignment horizontal="left"/>
    </xf>
    <xf numFmtId="0" fontId="17" fillId="5" borderId="51" xfId="0" applyFont="1" applyFill="1" applyBorder="1" applyAlignment="1">
      <alignment vertical="center"/>
    </xf>
    <xf numFmtId="0" fontId="34" fillId="5" borderId="50" xfId="0" applyFont="1" applyFill="1" applyBorder="1" applyAlignment="1">
      <alignment horizontal="left" vertical="center"/>
    </xf>
    <xf numFmtId="0" fontId="33" fillId="5" borderId="50" xfId="0" applyFont="1" applyFill="1" applyBorder="1" applyAlignment="1">
      <alignment horizontal="left" vertical="center"/>
    </xf>
    <xf numFmtId="0" fontId="38" fillId="5" borderId="50" xfId="0" applyFont="1" applyFill="1" applyBorder="1" applyAlignment="1">
      <alignment horizontal="left" vertical="center"/>
    </xf>
    <xf numFmtId="0" fontId="17" fillId="5" borderId="50" xfId="0" applyFont="1" applyFill="1" applyBorder="1" applyAlignment="1">
      <alignment vertical="center"/>
    </xf>
    <xf numFmtId="0" fontId="35" fillId="0" borderId="50" xfId="0" applyFont="1" applyBorder="1"/>
    <xf numFmtId="0" fontId="29" fillId="5" borderId="50" xfId="0" applyFont="1" applyFill="1" applyBorder="1" applyAlignment="1">
      <alignment vertical="center"/>
    </xf>
    <xf numFmtId="0" fontId="29" fillId="5" borderId="50" xfId="0" applyFont="1" applyFill="1" applyBorder="1" applyAlignment="1">
      <alignment horizontal="left" vertical="center"/>
    </xf>
    <xf numFmtId="0" fontId="1" fillId="5" borderId="50" xfId="0" applyFont="1" applyFill="1" applyBorder="1" applyAlignment="1">
      <alignment horizontal="left" vertical="center"/>
    </xf>
    <xf numFmtId="0" fontId="35" fillId="5" borderId="52" xfId="0" applyFont="1" applyFill="1" applyBorder="1"/>
    <xf numFmtId="0" fontId="17" fillId="5" borderId="53" xfId="0" applyFont="1" applyFill="1" applyBorder="1" applyAlignment="1">
      <alignment vertical="center"/>
    </xf>
    <xf numFmtId="0" fontId="17" fillId="5" borderId="0" xfId="0" applyFont="1" applyFill="1" applyAlignment="1">
      <alignment horizontal="left" vertical="center"/>
    </xf>
    <xf numFmtId="0" fontId="0" fillId="5" borderId="54" xfId="0" applyFill="1" applyBorder="1"/>
    <xf numFmtId="0" fontId="1" fillId="5" borderId="53" xfId="0" applyFont="1" applyFill="1" applyBorder="1" applyAlignment="1">
      <alignment horizontal="left" vertical="center"/>
    </xf>
    <xf numFmtId="0" fontId="7" fillId="5" borderId="54" xfId="0" applyFont="1" applyFill="1" applyBorder="1" applyAlignment="1">
      <alignment vertical="center"/>
    </xf>
    <xf numFmtId="0" fontId="0" fillId="0" borderId="53" xfId="0" applyBorder="1" applyAlignment="1">
      <alignment horizontal="left"/>
    </xf>
    <xf numFmtId="0" fontId="7" fillId="5" borderId="0" xfId="0" applyFont="1" applyFill="1" applyAlignment="1">
      <alignment horizontal="left"/>
    </xf>
    <xf numFmtId="0" fontId="7" fillId="5" borderId="54" xfId="0" applyFont="1" applyFill="1" applyBorder="1" applyAlignment="1">
      <alignment horizontal="left"/>
    </xf>
    <xf numFmtId="0" fontId="1" fillId="5" borderId="53" xfId="0" applyFont="1" applyFill="1" applyBorder="1" applyAlignment="1">
      <alignment horizontal="left"/>
    </xf>
    <xf numFmtId="0" fontId="1" fillId="5" borderId="0" xfId="0" applyFont="1" applyFill="1" applyAlignment="1">
      <alignment horizontal="left"/>
    </xf>
    <xf numFmtId="0" fontId="1" fillId="0" borderId="53" xfId="0" applyFont="1" applyBorder="1" applyAlignment="1">
      <alignment horizontal="left" vertical="center"/>
    </xf>
    <xf numFmtId="0" fontId="7" fillId="5" borderId="0" xfId="0" applyFont="1" applyFill="1" applyAlignment="1">
      <alignment vertical="top"/>
    </xf>
    <xf numFmtId="0" fontId="0" fillId="5" borderId="54" xfId="0" applyFill="1" applyBorder="1" applyAlignment="1">
      <alignment vertical="top"/>
    </xf>
    <xf numFmtId="0" fontId="7" fillId="5" borderId="0" xfId="0" applyFont="1" applyFill="1" applyAlignment="1">
      <alignment horizontal="left" vertical="center"/>
    </xf>
    <xf numFmtId="0" fontId="6" fillId="5" borderId="54" xfId="0" applyFont="1" applyFill="1" applyBorder="1"/>
    <xf numFmtId="0" fontId="17" fillId="5" borderId="53" xfId="0" applyFont="1" applyFill="1" applyBorder="1" applyAlignment="1">
      <alignment horizontal="left" vertical="center"/>
    </xf>
    <xf numFmtId="0" fontId="33" fillId="5" borderId="0" xfId="0" applyFont="1" applyFill="1" applyAlignment="1">
      <alignment horizontal="left" vertical="center"/>
    </xf>
    <xf numFmtId="0" fontId="38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35" fillId="5" borderId="54" xfId="0" applyFont="1" applyFill="1" applyBorder="1"/>
    <xf numFmtId="0" fontId="1" fillId="5" borderId="53" xfId="0" applyFont="1" applyFill="1" applyBorder="1" applyAlignment="1">
      <alignment vertical="center"/>
    </xf>
    <xf numFmtId="0" fontId="1" fillId="5" borderId="13" xfId="0" applyFont="1" applyFill="1" applyBorder="1" applyAlignment="1">
      <alignment horizontal="left" vertical="top"/>
    </xf>
    <xf numFmtId="0" fontId="0" fillId="5" borderId="14" xfId="0" applyFill="1" applyBorder="1" applyAlignment="1">
      <alignment horizontal="left" vertical="top"/>
    </xf>
    <xf numFmtId="0" fontId="1" fillId="5" borderId="14" xfId="0" applyFont="1" applyFill="1" applyBorder="1" applyAlignment="1">
      <alignment horizontal="left" vertical="top"/>
    </xf>
    <xf numFmtId="0" fontId="0" fillId="0" borderId="14" xfId="0" applyBorder="1" applyAlignment="1">
      <alignment horizontal="left" vertical="center"/>
    </xf>
    <xf numFmtId="0" fontId="7" fillId="5" borderId="14" xfId="0" applyFont="1" applyFill="1" applyBorder="1" applyAlignment="1">
      <alignment vertical="top"/>
    </xf>
    <xf numFmtId="0" fontId="7" fillId="5" borderId="16" xfId="0" applyFont="1" applyFill="1" applyBorder="1" applyAlignment="1">
      <alignment vertical="top"/>
    </xf>
    <xf numFmtId="46" fontId="14" fillId="20" borderId="55" xfId="0" applyNumberFormat="1" applyFont="1" applyFill="1" applyBorder="1" applyAlignment="1">
      <alignment horizontal="center" vertical="center"/>
    </xf>
    <xf numFmtId="46" fontId="14" fillId="20" borderId="56" xfId="0" applyNumberFormat="1" applyFont="1" applyFill="1" applyBorder="1" applyAlignment="1">
      <alignment horizontal="center" vertical="center"/>
    </xf>
    <xf numFmtId="46" fontId="14" fillId="20" borderId="57" xfId="0" applyNumberFormat="1" applyFont="1" applyFill="1" applyBorder="1" applyAlignment="1">
      <alignment horizontal="center" vertical="center"/>
    </xf>
    <xf numFmtId="0" fontId="8" fillId="5" borderId="59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50" xfId="0" applyFont="1" applyFill="1" applyBorder="1" applyAlignment="1" applyProtection="1">
      <alignment horizontal="center" vertical="center"/>
      <protection locked="0"/>
    </xf>
    <xf numFmtId="0" fontId="8" fillId="5" borderId="52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 applyProtection="1">
      <alignment horizontal="left" vertical="center"/>
      <protection locked="0"/>
    </xf>
    <xf numFmtId="0" fontId="6" fillId="5" borderId="10" xfId="0" applyFont="1" applyFill="1" applyBorder="1" applyAlignment="1" applyProtection="1">
      <alignment horizontal="left" vertical="center"/>
      <protection locked="0"/>
    </xf>
    <xf numFmtId="0" fontId="6" fillId="5" borderId="11" xfId="0" applyFont="1" applyFill="1" applyBorder="1" applyAlignment="1" applyProtection="1">
      <alignment horizontal="left" vertical="center"/>
      <protection locked="0"/>
    </xf>
    <xf numFmtId="0" fontId="8" fillId="5" borderId="14" xfId="0" applyFont="1" applyFill="1" applyBorder="1" applyAlignment="1" applyProtection="1">
      <alignment horizontal="center" vertical="center"/>
      <protection locked="0"/>
    </xf>
    <xf numFmtId="0" fontId="8" fillId="5" borderId="16" xfId="0" applyFont="1" applyFill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14" fontId="6" fillId="0" borderId="38" xfId="0" applyNumberFormat="1" applyFont="1" applyBorder="1" applyAlignment="1" applyProtection="1">
      <alignment horizontal="left" vertical="center"/>
      <protection locked="0"/>
    </xf>
    <xf numFmtId="14" fontId="6" fillId="0" borderId="39" xfId="0" applyNumberFormat="1" applyFont="1" applyBorder="1" applyAlignment="1" applyProtection="1">
      <alignment horizontal="left" vertical="center"/>
      <protection locked="0"/>
    </xf>
    <xf numFmtId="14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8" fillId="5" borderId="58" xfId="0" applyFont="1" applyFill="1" applyBorder="1" applyAlignment="1" applyProtection="1">
      <alignment horizontal="center" vertical="center"/>
      <protection locked="0"/>
    </xf>
    <xf numFmtId="0" fontId="13" fillId="5" borderId="9" xfId="0" applyFont="1" applyFill="1" applyBorder="1" applyAlignment="1" applyProtection="1">
      <alignment horizontal="left" vertical="center"/>
      <protection locked="0"/>
    </xf>
    <xf numFmtId="0" fontId="13" fillId="5" borderId="10" xfId="0" applyFont="1" applyFill="1" applyBorder="1" applyAlignment="1" applyProtection="1">
      <alignment horizontal="left" vertical="center"/>
      <protection locked="0"/>
    </xf>
    <xf numFmtId="0" fontId="13" fillId="5" borderId="11" xfId="0" applyFont="1" applyFill="1" applyBorder="1" applyAlignment="1" applyProtection="1">
      <alignment horizontal="left" vertical="center"/>
      <protection locked="0"/>
    </xf>
    <xf numFmtId="0" fontId="6" fillId="5" borderId="9" xfId="0" applyFont="1" applyFill="1" applyBorder="1" applyAlignment="1" applyProtection="1">
      <alignment horizontal="left"/>
      <protection locked="0"/>
    </xf>
    <xf numFmtId="0" fontId="6" fillId="5" borderId="10" xfId="0" applyFont="1" applyFill="1" applyBorder="1" applyAlignment="1" applyProtection="1">
      <alignment horizontal="left"/>
      <protection locked="0"/>
    </xf>
    <xf numFmtId="0" fontId="6" fillId="5" borderId="11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8" fillId="5" borderId="51" xfId="0" applyFont="1" applyFill="1" applyBorder="1" applyAlignment="1" applyProtection="1">
      <alignment horizontal="center" vertical="center"/>
      <protection locked="0"/>
    </xf>
    <xf numFmtId="0" fontId="8" fillId="5" borderId="13" xfId="0" applyFont="1" applyFill="1" applyBorder="1" applyAlignment="1" applyProtection="1">
      <alignment horizontal="center" vertical="center"/>
      <protection locked="0"/>
    </xf>
    <xf numFmtId="0" fontId="8" fillId="5" borderId="53" xfId="0" applyFont="1" applyFill="1" applyBorder="1" applyAlignment="1" applyProtection="1">
      <alignment horizontal="center" vertical="center"/>
      <protection locked="0"/>
    </xf>
    <xf numFmtId="0" fontId="8" fillId="5" borderId="60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14" fontId="6" fillId="0" borderId="41" xfId="0" applyNumberFormat="1" applyFont="1" applyBorder="1" applyAlignment="1" applyProtection="1">
      <alignment horizontal="left" vertical="center"/>
      <protection locked="0"/>
    </xf>
    <xf numFmtId="14" fontId="6" fillId="0" borderId="0" xfId="0" applyNumberFormat="1" applyFont="1" applyAlignment="1" applyProtection="1">
      <alignment horizontal="left" vertical="center"/>
      <protection locked="0"/>
    </xf>
    <xf numFmtId="14" fontId="6" fillId="0" borderId="7" xfId="0" applyNumberFormat="1" applyFont="1" applyBorder="1" applyAlignment="1" applyProtection="1">
      <alignment horizontal="left" vertical="center"/>
      <protection locked="0"/>
    </xf>
    <xf numFmtId="0" fontId="1" fillId="5" borderId="0" xfId="0" applyFont="1" applyFill="1" applyAlignment="1">
      <alignment horizontal="center" vertical="center"/>
    </xf>
    <xf numFmtId="0" fontId="44" fillId="5" borderId="0" xfId="0" applyFont="1" applyFill="1" applyAlignment="1">
      <alignment horizontal="center" vertical="center"/>
    </xf>
    <xf numFmtId="0" fontId="6" fillId="0" borderId="37" xfId="0" applyFont="1" applyBorder="1" applyAlignment="1" applyProtection="1">
      <alignment horizontal="left" vertical="center"/>
      <protection locked="0"/>
    </xf>
    <xf numFmtId="0" fontId="6" fillId="0" borderId="3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4" fillId="9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 wrapText="1"/>
    </xf>
    <xf numFmtId="0" fontId="5" fillId="18" borderId="3" xfId="0" applyFont="1" applyFill="1" applyBorder="1" applyAlignment="1">
      <alignment horizontal="center" vertical="center"/>
    </xf>
    <xf numFmtId="0" fontId="5" fillId="18" borderId="4" xfId="0" applyFont="1" applyFill="1" applyBorder="1" applyAlignment="1">
      <alignment horizontal="center" vertical="center"/>
    </xf>
    <xf numFmtId="0" fontId="5" fillId="18" borderId="5" xfId="0" applyFont="1" applyFill="1" applyBorder="1" applyAlignment="1">
      <alignment horizontal="center" vertical="center"/>
    </xf>
    <xf numFmtId="0" fontId="5" fillId="18" borderId="8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5" fillId="18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8" fillId="5" borderId="54" xfId="0" applyFont="1" applyFill="1" applyBorder="1" applyAlignment="1" applyProtection="1">
      <alignment horizontal="center" vertical="center"/>
      <protection locked="0"/>
    </xf>
    <xf numFmtId="0" fontId="8" fillId="5" borderId="61" xfId="0" applyFont="1" applyFill="1" applyBorder="1" applyAlignment="1" applyProtection="1">
      <alignment horizontal="center" vertical="center"/>
      <protection locked="0"/>
    </xf>
    <xf numFmtId="0" fontId="8" fillId="17" borderId="0" xfId="0" applyFont="1" applyFill="1" applyAlignment="1">
      <alignment horizontal="center" vertical="center" wrapText="1"/>
    </xf>
    <xf numFmtId="0" fontId="4" fillId="15" borderId="0" xfId="0" applyFont="1" applyFill="1" applyAlignment="1">
      <alignment horizontal="center" vertical="center" wrapText="1"/>
    </xf>
    <xf numFmtId="0" fontId="4" fillId="16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left" vertical="top"/>
    </xf>
    <xf numFmtId="0" fontId="0" fillId="5" borderId="0" xfId="0" applyFill="1" applyAlignment="1" applyProtection="1">
      <alignment horizontal="center" vertical="center"/>
      <protection locked="0"/>
    </xf>
    <xf numFmtId="1" fontId="6" fillId="5" borderId="1" xfId="0" applyNumberFormat="1" applyFont="1" applyFill="1" applyBorder="1" applyAlignment="1">
      <alignment horizontal="left" vertical="top"/>
    </xf>
    <xf numFmtId="1" fontId="6" fillId="5" borderId="2" xfId="0" applyNumberFormat="1" applyFont="1" applyFill="1" applyBorder="1" applyAlignment="1">
      <alignment horizontal="left" vertical="top"/>
    </xf>
    <xf numFmtId="0" fontId="0" fillId="5" borderId="14" xfId="0" applyFill="1" applyBorder="1" applyAlignment="1" applyProtection="1">
      <alignment horizontal="center" vertical="center"/>
      <protection locked="0"/>
    </xf>
    <xf numFmtId="0" fontId="3" fillId="5" borderId="0" xfId="1" applyFont="1" applyFill="1" applyAlignment="1">
      <alignment horizontal="left" vertical="center"/>
    </xf>
    <xf numFmtId="0" fontId="6" fillId="5" borderId="9" xfId="1" applyFont="1" applyFill="1" applyBorder="1" applyAlignment="1" applyProtection="1">
      <alignment horizontal="left" vertical="center"/>
      <protection locked="0"/>
    </xf>
    <xf numFmtId="0" fontId="6" fillId="5" borderId="10" xfId="1" applyFont="1" applyFill="1" applyBorder="1" applyAlignment="1" applyProtection="1">
      <alignment horizontal="left" vertical="center"/>
      <protection locked="0"/>
    </xf>
    <xf numFmtId="0" fontId="6" fillId="5" borderId="11" xfId="1" applyFont="1" applyFill="1" applyBorder="1" applyAlignment="1" applyProtection="1">
      <alignment horizontal="left" vertical="center"/>
      <protection locked="0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3" fillId="5" borderId="9" xfId="1" applyFont="1" applyFill="1" applyBorder="1" applyAlignment="1" applyProtection="1">
      <alignment horizontal="left" vertical="center"/>
      <protection locked="0"/>
    </xf>
    <xf numFmtId="0" fontId="13" fillId="5" borderId="10" xfId="1" applyFont="1" applyFill="1" applyBorder="1" applyAlignment="1" applyProtection="1">
      <alignment horizontal="left" vertical="center"/>
      <protection locked="0"/>
    </xf>
    <xf numFmtId="0" fontId="13" fillId="5" borderId="11" xfId="1" applyFont="1" applyFill="1" applyBorder="1" applyAlignment="1" applyProtection="1">
      <alignment horizontal="left" vertical="center"/>
      <protection locked="0"/>
    </xf>
    <xf numFmtId="0" fontId="48" fillId="5" borderId="12" xfId="1" applyFont="1" applyFill="1" applyBorder="1" applyAlignment="1">
      <alignment horizontal="right" vertical="center"/>
    </xf>
    <xf numFmtId="0" fontId="48" fillId="5" borderId="4" xfId="1" applyFont="1" applyFill="1" applyBorder="1" applyAlignment="1">
      <alignment horizontal="right" vertical="center"/>
    </xf>
    <xf numFmtId="0" fontId="48" fillId="5" borderId="13" xfId="1" applyFont="1" applyFill="1" applyBorder="1" applyAlignment="1">
      <alignment horizontal="right" vertical="center"/>
    </xf>
    <xf numFmtId="0" fontId="48" fillId="5" borderId="14" xfId="1" applyFont="1" applyFill="1" applyBorder="1" applyAlignment="1">
      <alignment horizontal="right" vertical="center"/>
    </xf>
    <xf numFmtId="0" fontId="48" fillId="5" borderId="4" xfId="1" applyFont="1" applyFill="1" applyBorder="1" applyAlignment="1">
      <alignment horizontal="center" vertical="center"/>
    </xf>
    <xf numFmtId="0" fontId="48" fillId="5" borderId="14" xfId="1" applyFont="1" applyFill="1" applyBorder="1" applyAlignment="1">
      <alignment horizontal="center" vertical="center"/>
    </xf>
    <xf numFmtId="0" fontId="48" fillId="5" borderId="4" xfId="1" applyFont="1" applyFill="1" applyBorder="1" applyAlignment="1">
      <alignment horizontal="left" vertical="center"/>
    </xf>
    <xf numFmtId="0" fontId="48" fillId="5" borderId="15" xfId="1" applyFont="1" applyFill="1" applyBorder="1" applyAlignment="1">
      <alignment horizontal="left" vertical="center"/>
    </xf>
    <xf numFmtId="0" fontId="48" fillId="5" borderId="14" xfId="1" applyFont="1" applyFill="1" applyBorder="1" applyAlignment="1">
      <alignment horizontal="left" vertical="center"/>
    </xf>
    <xf numFmtId="0" fontId="48" fillId="5" borderId="16" xfId="1" applyFont="1" applyFill="1" applyBorder="1" applyAlignment="1">
      <alignment horizontal="left" vertical="center"/>
    </xf>
    <xf numFmtId="0" fontId="6" fillId="5" borderId="9" xfId="1" applyFont="1" applyFill="1" applyBorder="1" applyAlignment="1" applyProtection="1">
      <alignment horizontal="left"/>
      <protection locked="0"/>
    </xf>
    <xf numFmtId="0" fontId="6" fillId="5" borderId="10" xfId="1" applyFont="1" applyFill="1" applyBorder="1" applyAlignment="1" applyProtection="1">
      <alignment horizontal="left"/>
      <protection locked="0"/>
    </xf>
    <xf numFmtId="0" fontId="6" fillId="5" borderId="11" xfId="1" applyFont="1" applyFill="1" applyBorder="1" applyAlignment="1" applyProtection="1">
      <alignment horizontal="left"/>
      <protection locked="0"/>
    </xf>
    <xf numFmtId="0" fontId="9" fillId="5" borderId="0" xfId="1" applyFill="1" applyAlignment="1">
      <alignment horizontal="center" vertical="center"/>
    </xf>
    <xf numFmtId="0" fontId="8" fillId="5" borderId="0" xfId="1" applyFont="1" applyFill="1" applyAlignment="1" applyProtection="1">
      <alignment horizontal="center" vertical="center"/>
      <protection locked="0"/>
    </xf>
    <xf numFmtId="0" fontId="6" fillId="0" borderId="42" xfId="1" applyFont="1" applyBorder="1" applyAlignment="1" applyProtection="1">
      <alignment horizontal="left" vertical="center"/>
      <protection locked="0"/>
    </xf>
    <xf numFmtId="0" fontId="6" fillId="0" borderId="43" xfId="1" applyFont="1" applyBorder="1" applyAlignment="1" applyProtection="1">
      <alignment horizontal="left" vertical="center"/>
      <protection locked="0"/>
    </xf>
    <xf numFmtId="0" fontId="6" fillId="0" borderId="44" xfId="1" applyFont="1" applyBorder="1" applyAlignment="1" applyProtection="1">
      <alignment horizontal="left" vertical="center"/>
      <protection locked="0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6" fillId="0" borderId="38" xfId="1" applyFont="1" applyBorder="1" applyAlignment="1" applyProtection="1">
      <alignment horizontal="left" vertical="center"/>
      <protection locked="0"/>
    </xf>
    <xf numFmtId="0" fontId="6" fillId="0" borderId="39" xfId="1" applyFont="1" applyBorder="1" applyAlignment="1" applyProtection="1">
      <alignment horizontal="left" vertical="center"/>
      <protection locked="0"/>
    </xf>
    <xf numFmtId="0" fontId="6" fillId="0" borderId="40" xfId="1" applyFont="1" applyBorder="1" applyAlignment="1" applyProtection="1">
      <alignment horizontal="left" vertical="center"/>
      <protection locked="0"/>
    </xf>
    <xf numFmtId="0" fontId="6" fillId="0" borderId="31" xfId="1" applyFont="1" applyBorder="1" applyAlignment="1">
      <alignment horizontal="left" vertical="center"/>
    </xf>
    <xf numFmtId="0" fontId="8" fillId="5" borderId="51" xfId="1" applyFont="1" applyFill="1" applyBorder="1" applyAlignment="1" applyProtection="1">
      <alignment horizontal="center" vertical="center"/>
      <protection locked="0"/>
    </xf>
    <xf numFmtId="0" fontId="8" fillId="5" borderId="50" xfId="1" applyFont="1" applyFill="1" applyBorder="1" applyAlignment="1" applyProtection="1">
      <alignment horizontal="center" vertical="center"/>
      <protection locked="0"/>
    </xf>
    <xf numFmtId="0" fontId="8" fillId="5" borderId="52" xfId="1" applyFont="1" applyFill="1" applyBorder="1" applyAlignment="1" applyProtection="1">
      <alignment horizontal="center" vertical="center"/>
      <protection locked="0"/>
    </xf>
    <xf numFmtId="0" fontId="8" fillId="5" borderId="53" xfId="1" applyFont="1" applyFill="1" applyBorder="1" applyAlignment="1" applyProtection="1">
      <alignment horizontal="center" vertical="center"/>
      <protection locked="0"/>
    </xf>
    <xf numFmtId="0" fontId="8" fillId="5" borderId="54" xfId="1" applyFont="1" applyFill="1" applyBorder="1" applyAlignment="1" applyProtection="1">
      <alignment horizontal="center" vertical="center"/>
      <protection locked="0"/>
    </xf>
    <xf numFmtId="0" fontId="8" fillId="5" borderId="60" xfId="1" applyFont="1" applyFill="1" applyBorder="1" applyAlignment="1" applyProtection="1">
      <alignment horizontal="center" vertical="center"/>
      <protection locked="0"/>
    </xf>
    <xf numFmtId="0" fontId="8" fillId="5" borderId="59" xfId="1" applyFont="1" applyFill="1" applyBorder="1" applyAlignment="1" applyProtection="1">
      <alignment horizontal="center" vertical="center"/>
      <protection locked="0"/>
    </xf>
    <xf numFmtId="0" fontId="8" fillId="5" borderId="58" xfId="1" applyFont="1" applyFill="1" applyBorder="1" applyAlignment="1" applyProtection="1">
      <alignment horizontal="center" vertical="center"/>
      <protection locked="0"/>
    </xf>
    <xf numFmtId="0" fontId="1" fillId="0" borderId="49" xfId="1" applyFont="1" applyBorder="1" applyAlignment="1">
      <alignment horizontal="left" vertical="center"/>
    </xf>
    <xf numFmtId="0" fontId="1" fillId="0" borderId="33" xfId="1" applyFont="1" applyBorder="1" applyAlignment="1">
      <alignment horizontal="left" vertical="center"/>
    </xf>
    <xf numFmtId="0" fontId="6" fillId="0" borderId="33" xfId="1" applyFont="1" applyBorder="1" applyAlignment="1">
      <alignment horizontal="left"/>
    </xf>
    <xf numFmtId="0" fontId="6" fillId="0" borderId="45" xfId="1" applyFont="1" applyBorder="1" applyAlignment="1">
      <alignment horizontal="left"/>
    </xf>
    <xf numFmtId="0" fontId="10" fillId="3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8" fillId="5" borderId="13" xfId="1" applyFont="1" applyFill="1" applyBorder="1" applyAlignment="1" applyProtection="1">
      <alignment horizontal="center" vertical="center"/>
      <protection locked="0"/>
    </xf>
    <xf numFmtId="0" fontId="8" fillId="5" borderId="14" xfId="1" applyFont="1" applyFill="1" applyBorder="1" applyAlignment="1" applyProtection="1">
      <alignment horizontal="center" vertical="center"/>
      <protection locked="0"/>
    </xf>
    <xf numFmtId="0" fontId="8" fillId="5" borderId="16" xfId="1" applyFont="1" applyFill="1" applyBorder="1" applyAlignment="1" applyProtection="1">
      <alignment horizontal="center" vertical="center"/>
      <protection locked="0"/>
    </xf>
    <xf numFmtId="0" fontId="1" fillId="0" borderId="23" xfId="1" applyFont="1" applyBorder="1" applyAlignment="1">
      <alignment horizontal="left" vertical="center"/>
    </xf>
    <xf numFmtId="0" fontId="1" fillId="0" borderId="24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14" fontId="6" fillId="0" borderId="38" xfId="1" applyNumberFormat="1" applyFont="1" applyBorder="1" applyAlignment="1" applyProtection="1">
      <alignment horizontal="left" vertical="center"/>
      <protection locked="0"/>
    </xf>
    <xf numFmtId="14" fontId="6" fillId="0" borderId="39" xfId="1" applyNumberFormat="1" applyFont="1" applyBorder="1" applyAlignment="1" applyProtection="1">
      <alignment horizontal="left" vertical="center"/>
      <protection locked="0"/>
    </xf>
    <xf numFmtId="14" fontId="6" fillId="0" borderId="40" xfId="1" applyNumberFormat="1" applyFont="1" applyBorder="1" applyAlignment="1" applyProtection="1">
      <alignment horizontal="left" vertical="center"/>
      <protection locked="0"/>
    </xf>
    <xf numFmtId="0" fontId="6" fillId="5" borderId="33" xfId="1" applyFont="1" applyFill="1" applyBorder="1" applyAlignment="1">
      <alignment horizontal="left"/>
    </xf>
    <xf numFmtId="0" fontId="6" fillId="5" borderId="45" xfId="1" applyFont="1" applyFill="1" applyBorder="1" applyAlignment="1">
      <alignment horizontal="left"/>
    </xf>
    <xf numFmtId="0" fontId="6" fillId="0" borderId="46" xfId="1" applyFont="1" applyBorder="1" applyAlignment="1">
      <alignment horizontal="left" vertical="center"/>
    </xf>
    <xf numFmtId="0" fontId="6" fillId="0" borderId="47" xfId="1" applyFont="1" applyBorder="1" applyAlignment="1">
      <alignment horizontal="left" vertical="center"/>
    </xf>
    <xf numFmtId="0" fontId="6" fillId="0" borderId="48" xfId="1" applyFont="1" applyBorder="1" applyAlignment="1">
      <alignment horizontal="left" vertical="center"/>
    </xf>
    <xf numFmtId="0" fontId="1" fillId="5" borderId="0" xfId="1" applyFont="1" applyFill="1" applyAlignment="1">
      <alignment horizontal="center" vertical="center"/>
    </xf>
    <xf numFmtId="0" fontId="44" fillId="5" borderId="0" xfId="1" applyFont="1" applyFill="1" applyAlignment="1">
      <alignment horizontal="center" vertical="center"/>
    </xf>
    <xf numFmtId="0" fontId="27" fillId="4" borderId="0" xfId="1" applyFont="1" applyFill="1" applyAlignment="1">
      <alignment horizontal="left" vertical="top" wrapText="1"/>
    </xf>
    <xf numFmtId="0" fontId="28" fillId="4" borderId="0" xfId="1" applyFont="1" applyFill="1" applyAlignment="1">
      <alignment horizontal="left" vertical="top"/>
    </xf>
    <xf numFmtId="0" fontId="6" fillId="5" borderId="1" xfId="1" applyFont="1" applyFill="1" applyBorder="1" applyAlignment="1">
      <alignment horizontal="left" vertical="center"/>
    </xf>
    <xf numFmtId="0" fontId="6" fillId="5" borderId="2" xfId="1" applyFont="1" applyFill="1" applyBorder="1" applyAlignment="1">
      <alignment horizontal="left" vertical="center"/>
    </xf>
    <xf numFmtId="1" fontId="6" fillId="5" borderId="1" xfId="1" applyNumberFormat="1" applyFont="1" applyFill="1" applyBorder="1" applyAlignment="1">
      <alignment horizontal="left" vertical="center"/>
    </xf>
    <xf numFmtId="1" fontId="6" fillId="5" borderId="2" xfId="1" applyNumberFormat="1" applyFont="1" applyFill="1" applyBorder="1" applyAlignment="1">
      <alignment horizontal="left" vertical="center"/>
    </xf>
  </cellXfs>
  <cellStyles count="6">
    <cellStyle name="Lien hypertexte" xfId="2" builtinId="8" hidden="1"/>
    <cellStyle name="Lien hypertexte" xfId="4" builtinId="8" hidden="1"/>
    <cellStyle name="Lien hypertexte visité" xfId="3" builtinId="9" hidden="1"/>
    <cellStyle name="Lien hypertexte visité" xfId="5" builtinId="9" hidden="1"/>
    <cellStyle name="Normal" xfId="0" builtinId="0"/>
    <cellStyle name="Normal 2" xfId="1" xr:uid="{00000000-0005-0000-0000-000005000000}"/>
  </cellStyles>
  <dxfs count="84">
    <dxf>
      <font>
        <color theme="6" tint="0.39994506668294322"/>
      </font>
      <fill>
        <patternFill>
          <bgColor theme="6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rgb="FFC00000"/>
      </font>
    </dxf>
    <dxf>
      <font>
        <color rgb="FFC00000"/>
      </font>
    </dxf>
    <dxf>
      <font>
        <color rgb="FF00660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  <name val="Calibri Light"/>
        <scheme val="none"/>
      </font>
      <fill>
        <patternFill patternType="gray0625">
          <bgColor rgb="FF00B050"/>
        </patternFill>
      </fill>
    </dxf>
    <dxf>
      <font>
        <color auto="1"/>
        <name val="Calibri Light"/>
        <scheme val="none"/>
      </font>
      <fill>
        <patternFill patternType="gray0625">
          <bgColor rgb="FFFFFF00"/>
        </patternFill>
      </fill>
    </dxf>
    <dxf>
      <font>
        <color auto="1"/>
        <name val="Calibri Light"/>
        <scheme val="none"/>
      </font>
      <fill>
        <patternFill patternType="gray0625">
          <bgColor theme="5"/>
        </patternFill>
      </fill>
    </dxf>
    <dxf>
      <font>
        <color auto="1"/>
        <name val="Calibri Light"/>
        <scheme val="none"/>
      </font>
      <fill>
        <patternFill patternType="solid">
          <bgColor rgb="FFFF99FF"/>
        </patternFill>
      </fill>
    </dxf>
    <dxf>
      <font>
        <color theme="2"/>
        <name val="Calibri Light"/>
        <scheme val="none"/>
      </font>
      <fill>
        <patternFill patternType="solid">
          <bgColor theme="2"/>
        </patternFill>
      </fill>
    </dxf>
    <dxf>
      <font>
        <color auto="1"/>
        <name val="Calibri Light"/>
        <scheme val="none"/>
      </font>
      <fill>
        <patternFill patternType="solid">
          <fgColor theme="0"/>
          <bgColor rgb="FF00B050"/>
        </patternFill>
      </fill>
    </dxf>
    <dxf>
      <font>
        <color auto="1"/>
        <name val="Calibri Light"/>
        <scheme val="none"/>
      </font>
      <fill>
        <patternFill patternType="solid">
          <bgColor rgb="FFFFFF00"/>
        </patternFill>
      </fill>
    </dxf>
    <dxf>
      <font>
        <color auto="1"/>
        <name val="Calibri Light"/>
        <scheme val="none"/>
      </font>
      <fill>
        <patternFill patternType="solid">
          <fgColor theme="0"/>
          <bgColor theme="5"/>
        </patternFill>
      </fill>
    </dxf>
    <dxf>
      <font>
        <color auto="1"/>
        <name val="Calibri Light"/>
        <scheme val="none"/>
      </font>
      <fill>
        <patternFill>
          <bgColor rgb="FFCC99FF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  <name val="Calibri Light"/>
        <scheme val="none"/>
      </font>
      <fill>
        <patternFill patternType="solid"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 patternType="lightVertical">
          <bgColor rgb="FF00B050"/>
        </patternFill>
      </fill>
    </dxf>
    <dxf>
      <fill>
        <patternFill patternType="lightVertical">
          <bgColor rgb="FFFFFF00"/>
        </patternFill>
      </fill>
    </dxf>
    <dxf>
      <fill>
        <patternFill patternType="lightVertical"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  <name val="Calibri Light"/>
        <scheme val="none"/>
      </font>
      <fill>
        <patternFill patternType="solid">
          <bgColor rgb="FF00B050"/>
        </patternFill>
      </fill>
    </dxf>
    <dxf>
      <font>
        <color auto="1"/>
        <name val="Calibri Light"/>
        <scheme val="none"/>
      </font>
      <fill>
        <patternFill patternType="solid">
          <bgColor rgb="FFFFFF00"/>
        </patternFill>
      </fill>
    </dxf>
    <dxf>
      <font>
        <color auto="1"/>
        <name val="Calibri Light"/>
        <scheme val="none"/>
      </font>
      <fill>
        <patternFill patternType="solid">
          <bgColor theme="5"/>
        </patternFill>
      </fill>
    </dxf>
    <dxf>
      <font>
        <color auto="1"/>
        <name val="Calibri Light"/>
        <scheme val="none"/>
      </font>
      <fill>
        <patternFill patternType="solid">
          <bgColor rgb="FFFF99FF"/>
        </patternFill>
      </fill>
    </dxf>
    <dxf>
      <font>
        <color auto="1"/>
        <name val="Calibri Light"/>
        <scheme val="none"/>
      </font>
      <fill>
        <patternFill patternType="solid">
          <bgColor theme="4" tint="0.59996337778862885"/>
        </patternFill>
      </fill>
    </dxf>
    <dxf>
      <font>
        <color theme="2"/>
        <name val="Calibri Light"/>
        <scheme val="none"/>
      </font>
      <fill>
        <patternFill patternType="solid">
          <bgColor theme="2"/>
        </patternFill>
      </fill>
    </dxf>
    <dxf>
      <font>
        <color auto="1"/>
        <name val="Calibri Light"/>
        <scheme val="none"/>
      </font>
      <fill>
        <patternFill patternType="gray0625">
          <fgColor theme="0"/>
          <bgColor rgb="FF00B050"/>
        </patternFill>
      </fill>
    </dxf>
    <dxf>
      <font>
        <color auto="1"/>
        <name val="Calibri Light"/>
        <scheme val="none"/>
      </font>
      <fill>
        <patternFill patternType="gray0625">
          <bgColor rgb="FFFFFF00"/>
        </patternFill>
      </fill>
    </dxf>
    <dxf>
      <font>
        <color auto="1"/>
        <name val="Calibri Light"/>
        <scheme val="none"/>
      </font>
      <fill>
        <patternFill patternType="gray0625">
          <fgColor theme="0"/>
          <bgColor theme="5"/>
        </patternFill>
      </fill>
    </dxf>
    <dxf>
      <font>
        <color auto="1"/>
        <name val="Calibri Light"/>
        <scheme val="none"/>
      </font>
      <fill>
        <patternFill patternType="lightVertical">
          <bgColor rgb="FF00B050"/>
        </patternFill>
      </fill>
    </dxf>
    <dxf>
      <font>
        <color auto="1"/>
        <name val="Calibri Light"/>
        <scheme val="none"/>
      </font>
      <fill>
        <patternFill patternType="lightVertical">
          <bgColor rgb="FFFFFF00"/>
        </patternFill>
      </fill>
    </dxf>
    <dxf>
      <font>
        <color auto="1"/>
        <name val="Calibri Light"/>
        <scheme val="none"/>
      </font>
      <fill>
        <patternFill patternType="lightVertical">
          <bgColor theme="5"/>
        </patternFill>
      </fill>
    </dxf>
    <dxf>
      <font>
        <color auto="1"/>
        <name val="Calibri Light"/>
        <scheme val="none"/>
      </font>
      <fill>
        <patternFill>
          <bgColor rgb="FFCC99FF"/>
        </patternFill>
      </fill>
    </dxf>
    <dxf>
      <fill>
        <gradientFill degree="90">
          <stop position="0">
            <color theme="9" tint="0.80001220740379042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9" tint="0.80001220740379042"/>
          </stop>
          <stop position="1">
            <color rgb="FF00B050"/>
          </stop>
        </gradientFill>
      </fill>
    </dxf>
    <dxf>
      <fill>
        <gradientFill degree="90">
          <stop position="0">
            <color theme="9" tint="0.80001220740379042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5"/>
          </stop>
        </gradientFill>
      </fill>
    </dxf>
    <dxf>
      <fill>
        <gradientFill degree="90">
          <stop position="0">
            <color theme="0"/>
          </stop>
          <stop position="1">
            <color theme="5"/>
          </stop>
        </gradientFill>
      </fill>
    </dxf>
    <dxf>
      <fill>
        <gradientFill degree="90">
          <stop position="0">
            <color theme="0"/>
          </stop>
          <stop position="1">
            <color theme="5"/>
          </stop>
        </gradientFill>
      </fill>
    </dxf>
    <dxf>
      <fill>
        <gradientFill degree="90">
          <stop position="0">
            <color theme="0"/>
          </stop>
          <stop position="1">
            <color theme="5"/>
          </stop>
        </gradient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 patternType="lightUp">
          <bgColor rgb="FF00B050"/>
        </patternFill>
      </fill>
    </dxf>
    <dxf>
      <font>
        <color theme="1"/>
      </font>
      <fill>
        <patternFill patternType="lightUp">
          <fgColor auto="1"/>
          <bgColor rgb="FFFFFF00"/>
        </patternFill>
      </fill>
    </dxf>
    <dxf>
      <font>
        <color theme="1"/>
      </font>
      <fill>
        <patternFill patternType="lightUp">
          <bgColor theme="5"/>
        </patternFill>
      </fill>
    </dxf>
    <dxf>
      <fill>
        <patternFill patternType="solid">
          <fgColor rgb="FFCCA587"/>
          <bgColor rgb="FFCCA587"/>
        </patternFill>
      </fill>
    </dxf>
  </dxfs>
  <tableStyles count="0" defaultTableStyle="TableStyleMedium9" defaultPivotStyle="PivotStyleLight16"/>
  <colors>
    <mruColors>
      <color rgb="FFCCA5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8734</xdr:colOff>
      <xdr:row>8</xdr:row>
      <xdr:rowOff>85727</xdr:rowOff>
    </xdr:from>
    <xdr:ext cx="196336" cy="93936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734" y="1514477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06h30</a:t>
          </a:r>
        </a:p>
      </xdr:txBody>
    </xdr:sp>
    <xdr:clientData/>
  </xdr:oneCellAnchor>
  <xdr:oneCellAnchor>
    <xdr:from>
      <xdr:col>0</xdr:col>
      <xdr:colOff>8241</xdr:colOff>
      <xdr:row>10</xdr:row>
      <xdr:rowOff>95252</xdr:rowOff>
    </xdr:from>
    <xdr:ext cx="197233" cy="93936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241" y="1783775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07h00</a:t>
          </a:r>
        </a:p>
      </xdr:txBody>
    </xdr:sp>
    <xdr:clientData/>
  </xdr:oneCellAnchor>
  <xdr:oneCellAnchor>
    <xdr:from>
      <xdr:col>0</xdr:col>
      <xdr:colOff>8734</xdr:colOff>
      <xdr:row>12</xdr:row>
      <xdr:rowOff>85727</xdr:rowOff>
    </xdr:from>
    <xdr:ext cx="196336" cy="93936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734" y="2034022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0">
              <a:solidFill>
                <a:sysClr val="windowText" lastClr="000000"/>
              </a:solidFill>
            </a:rPr>
            <a:t>07h30</a:t>
          </a:r>
        </a:p>
      </xdr:txBody>
    </xdr:sp>
    <xdr:clientData/>
  </xdr:oneCellAnchor>
  <xdr:oneCellAnchor>
    <xdr:from>
      <xdr:col>0</xdr:col>
      <xdr:colOff>13407</xdr:colOff>
      <xdr:row>14</xdr:row>
      <xdr:rowOff>91890</xdr:rowOff>
    </xdr:from>
    <xdr:ext cx="197233" cy="93936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3407" y="2299958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08h00</a:t>
          </a:r>
        </a:p>
      </xdr:txBody>
    </xdr:sp>
    <xdr:clientData/>
  </xdr:oneCellAnchor>
  <xdr:oneCellAnchor>
    <xdr:from>
      <xdr:col>0</xdr:col>
      <xdr:colOff>8734</xdr:colOff>
      <xdr:row>16</xdr:row>
      <xdr:rowOff>93011</xdr:rowOff>
    </xdr:from>
    <xdr:ext cx="196336" cy="93936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8734" y="2560852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08h30</a:t>
          </a:r>
        </a:p>
      </xdr:txBody>
    </xdr:sp>
    <xdr:clientData/>
  </xdr:oneCellAnchor>
  <xdr:oneCellAnchor>
    <xdr:from>
      <xdr:col>0</xdr:col>
      <xdr:colOff>13407</xdr:colOff>
      <xdr:row>18</xdr:row>
      <xdr:rowOff>91899</xdr:rowOff>
    </xdr:from>
    <xdr:ext cx="197233" cy="93936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3407" y="2819513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09h00</a:t>
          </a:r>
        </a:p>
      </xdr:txBody>
    </xdr:sp>
    <xdr:clientData/>
  </xdr:oneCellAnchor>
  <xdr:oneCellAnchor>
    <xdr:from>
      <xdr:col>0</xdr:col>
      <xdr:colOff>8734</xdr:colOff>
      <xdr:row>20</xdr:row>
      <xdr:rowOff>86296</xdr:rowOff>
    </xdr:from>
    <xdr:ext cx="196336" cy="93936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8734" y="3073682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09h30</a:t>
          </a:r>
        </a:p>
      </xdr:txBody>
    </xdr:sp>
    <xdr:clientData/>
  </xdr:oneCellAnchor>
  <xdr:oneCellAnchor>
    <xdr:from>
      <xdr:col>0</xdr:col>
      <xdr:colOff>13407</xdr:colOff>
      <xdr:row>22</xdr:row>
      <xdr:rowOff>86296</xdr:rowOff>
    </xdr:from>
    <xdr:ext cx="197233" cy="93936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3407" y="3333455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10h00</a:t>
          </a:r>
        </a:p>
      </xdr:txBody>
    </xdr:sp>
    <xdr:clientData/>
  </xdr:oneCellAnchor>
  <xdr:oneCellAnchor>
    <xdr:from>
      <xdr:col>0</xdr:col>
      <xdr:colOff>13877</xdr:colOff>
      <xdr:row>24</xdr:row>
      <xdr:rowOff>86296</xdr:rowOff>
    </xdr:from>
    <xdr:ext cx="196336" cy="93936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3877" y="3593228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10h30</a:t>
          </a:r>
        </a:p>
      </xdr:txBody>
    </xdr:sp>
    <xdr:clientData/>
  </xdr:oneCellAnchor>
  <xdr:oneCellAnchor>
    <xdr:from>
      <xdr:col>0</xdr:col>
      <xdr:colOff>18103</xdr:colOff>
      <xdr:row>26</xdr:row>
      <xdr:rowOff>86295</xdr:rowOff>
    </xdr:from>
    <xdr:ext cx="197233" cy="93936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8103" y="3853000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11h00</a:t>
          </a:r>
        </a:p>
      </xdr:txBody>
    </xdr:sp>
    <xdr:clientData/>
  </xdr:oneCellAnchor>
  <xdr:oneCellAnchor>
    <xdr:from>
      <xdr:col>0</xdr:col>
      <xdr:colOff>18551</xdr:colOff>
      <xdr:row>28</xdr:row>
      <xdr:rowOff>86296</xdr:rowOff>
    </xdr:from>
    <xdr:ext cx="196336" cy="93936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18551" y="4112773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11h30</a:t>
          </a:r>
        </a:p>
      </xdr:txBody>
    </xdr:sp>
    <xdr:clientData/>
  </xdr:oneCellAnchor>
  <xdr:oneCellAnchor>
    <xdr:from>
      <xdr:col>0</xdr:col>
      <xdr:colOff>18103</xdr:colOff>
      <xdr:row>30</xdr:row>
      <xdr:rowOff>86296</xdr:rowOff>
    </xdr:from>
    <xdr:ext cx="197233" cy="93936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18103" y="4372546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12h00</a:t>
          </a:r>
        </a:p>
      </xdr:txBody>
    </xdr:sp>
    <xdr:clientData/>
  </xdr:oneCellAnchor>
  <xdr:oneCellAnchor>
    <xdr:from>
      <xdr:col>0</xdr:col>
      <xdr:colOff>18551</xdr:colOff>
      <xdr:row>32</xdr:row>
      <xdr:rowOff>86296</xdr:rowOff>
    </xdr:from>
    <xdr:ext cx="196336" cy="93936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18551" y="4632319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12h30</a:t>
          </a:r>
        </a:p>
      </xdr:txBody>
    </xdr:sp>
    <xdr:clientData/>
  </xdr:oneCellAnchor>
  <xdr:oneCellAnchor>
    <xdr:from>
      <xdr:col>0</xdr:col>
      <xdr:colOff>18103</xdr:colOff>
      <xdr:row>34</xdr:row>
      <xdr:rowOff>84482</xdr:rowOff>
    </xdr:from>
    <xdr:ext cx="197233" cy="93936"/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18103" y="4890277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13h00</a:t>
          </a:r>
        </a:p>
      </xdr:txBody>
    </xdr:sp>
    <xdr:clientData/>
  </xdr:oneCellAnchor>
  <xdr:oneCellAnchor>
    <xdr:from>
      <xdr:col>0</xdr:col>
      <xdr:colOff>18551</xdr:colOff>
      <xdr:row>36</xdr:row>
      <xdr:rowOff>82667</xdr:rowOff>
    </xdr:from>
    <xdr:ext cx="196336" cy="93936"/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18551" y="5148235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13h30</a:t>
          </a:r>
        </a:p>
      </xdr:txBody>
    </xdr:sp>
    <xdr:clientData/>
  </xdr:oneCellAnchor>
  <xdr:oneCellAnchor>
    <xdr:from>
      <xdr:col>0</xdr:col>
      <xdr:colOff>18103</xdr:colOff>
      <xdr:row>38</xdr:row>
      <xdr:rowOff>80853</xdr:rowOff>
    </xdr:from>
    <xdr:ext cx="197233" cy="93936"/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18103" y="5406194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14h00</a:t>
          </a:r>
        </a:p>
      </xdr:txBody>
    </xdr:sp>
    <xdr:clientData/>
  </xdr:oneCellAnchor>
  <xdr:oneCellAnchor>
    <xdr:from>
      <xdr:col>0</xdr:col>
      <xdr:colOff>18551</xdr:colOff>
      <xdr:row>40</xdr:row>
      <xdr:rowOff>83575</xdr:rowOff>
    </xdr:from>
    <xdr:ext cx="196336" cy="93936"/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18551" y="5668689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14h30</a:t>
          </a:r>
        </a:p>
      </xdr:txBody>
    </xdr:sp>
    <xdr:clientData/>
  </xdr:oneCellAnchor>
  <xdr:oneCellAnchor>
    <xdr:from>
      <xdr:col>0</xdr:col>
      <xdr:colOff>18103</xdr:colOff>
      <xdr:row>42</xdr:row>
      <xdr:rowOff>81761</xdr:rowOff>
    </xdr:from>
    <xdr:ext cx="197233" cy="93936"/>
    <xdr:sp macro="" textlink="">
      <xdr:nvSpPr>
        <xdr:cNvPr id="35" name="ZoneTexte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18103" y="5926647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15h00</a:t>
          </a:r>
        </a:p>
      </xdr:txBody>
    </xdr:sp>
    <xdr:clientData/>
  </xdr:oneCellAnchor>
  <xdr:oneCellAnchor>
    <xdr:from>
      <xdr:col>0</xdr:col>
      <xdr:colOff>18551</xdr:colOff>
      <xdr:row>44</xdr:row>
      <xdr:rowOff>79947</xdr:rowOff>
    </xdr:from>
    <xdr:ext cx="196336" cy="93936"/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8551" y="6184606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15h30</a:t>
          </a:r>
        </a:p>
      </xdr:txBody>
    </xdr:sp>
    <xdr:clientData/>
  </xdr:oneCellAnchor>
  <xdr:oneCellAnchor>
    <xdr:from>
      <xdr:col>0</xdr:col>
      <xdr:colOff>18103</xdr:colOff>
      <xdr:row>46</xdr:row>
      <xdr:rowOff>91739</xdr:rowOff>
    </xdr:from>
    <xdr:ext cx="197233" cy="93936"/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18103" y="6456171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16h00</a:t>
          </a:r>
        </a:p>
      </xdr:txBody>
    </xdr:sp>
    <xdr:clientData/>
  </xdr:oneCellAnchor>
  <xdr:oneCellAnchor>
    <xdr:from>
      <xdr:col>0</xdr:col>
      <xdr:colOff>18551</xdr:colOff>
      <xdr:row>48</xdr:row>
      <xdr:rowOff>85178</xdr:rowOff>
    </xdr:from>
    <xdr:ext cx="196336" cy="93936"/>
    <xdr:sp macro="" textlink="">
      <xdr:nvSpPr>
        <xdr:cNvPr id="38" name="ZoneTexte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18551" y="6709383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16h30</a:t>
          </a:r>
        </a:p>
      </xdr:txBody>
    </xdr:sp>
    <xdr:clientData/>
  </xdr:oneCellAnchor>
  <xdr:oneCellAnchor>
    <xdr:from>
      <xdr:col>0</xdr:col>
      <xdr:colOff>18551</xdr:colOff>
      <xdr:row>50</xdr:row>
      <xdr:rowOff>80927</xdr:rowOff>
    </xdr:from>
    <xdr:ext cx="196336" cy="93936"/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18551" y="6964904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17h00</a:t>
          </a:r>
        </a:p>
      </xdr:txBody>
    </xdr:sp>
    <xdr:clientData/>
  </xdr:oneCellAnchor>
  <xdr:twoCellAnchor>
    <xdr:from>
      <xdr:col>1</xdr:col>
      <xdr:colOff>297</xdr:colOff>
      <xdr:row>9</xdr:row>
      <xdr:rowOff>0</xdr:rowOff>
    </xdr:from>
    <xdr:to>
      <xdr:col>21</xdr:col>
      <xdr:colOff>2172</xdr:colOff>
      <xdr:row>9</xdr:row>
      <xdr:rowOff>0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H="1">
          <a:off x="232908" y="1572126"/>
          <a:ext cx="417282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9</xdr:row>
      <xdr:rowOff>0</xdr:rowOff>
    </xdr:from>
    <xdr:to>
      <xdr:col>21</xdr:col>
      <xdr:colOff>0</xdr:colOff>
      <xdr:row>51</xdr:row>
      <xdr:rowOff>0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4225636" y="1558636"/>
          <a:ext cx="0" cy="545522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865</xdr:colOff>
      <xdr:row>9</xdr:row>
      <xdr:rowOff>5195</xdr:rowOff>
    </xdr:from>
    <xdr:to>
      <xdr:col>1</xdr:col>
      <xdr:colOff>865</xdr:colOff>
      <xdr:row>51</xdr:row>
      <xdr:rowOff>5195</xdr:rowOff>
    </xdr:to>
    <xdr:cxnSp macro="">
      <xdr:nvCxnSpPr>
        <xdr:cNvPr id="28" name="Connecteur droit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>
          <a:off x="238990" y="1568883"/>
          <a:ext cx="0" cy="56673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1738</xdr:colOff>
      <xdr:row>50</xdr:row>
      <xdr:rowOff>135644</xdr:rowOff>
    </xdr:from>
    <xdr:to>
      <xdr:col>20</xdr:col>
      <xdr:colOff>208125</xdr:colOff>
      <xdr:row>50</xdr:row>
      <xdr:rowOff>135644</xdr:rowOff>
    </xdr:to>
    <xdr:cxnSp macro="">
      <xdr:nvCxnSpPr>
        <xdr:cNvPr id="40" name="Connecteur droit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>
        <a:xfrm flipH="1">
          <a:off x="234349" y="7298444"/>
          <a:ext cx="416878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19</xdr:row>
      <xdr:rowOff>0</xdr:rowOff>
    </xdr:from>
    <xdr:to>
      <xdr:col>21</xdr:col>
      <xdr:colOff>1875</xdr:colOff>
      <xdr:row>19</xdr:row>
      <xdr:rowOff>0</xdr:rowOff>
    </xdr:to>
    <xdr:cxnSp macro="">
      <xdr:nvCxnSpPr>
        <xdr:cNvPr id="43" name="Connecteur droit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 flipH="1">
          <a:off x="238125" y="2863453"/>
          <a:ext cx="405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23</xdr:row>
      <xdr:rowOff>0</xdr:rowOff>
    </xdr:from>
    <xdr:to>
      <xdr:col>21</xdr:col>
      <xdr:colOff>1875</xdr:colOff>
      <xdr:row>23</xdr:row>
      <xdr:rowOff>0</xdr:rowOff>
    </xdr:to>
    <xdr:cxnSp macro="">
      <xdr:nvCxnSpPr>
        <xdr:cNvPr id="44" name="Connecteur droit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/>
      </xdr:nvCxnSpPr>
      <xdr:spPr>
        <a:xfrm flipH="1">
          <a:off x="238125" y="3387328"/>
          <a:ext cx="405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27</xdr:row>
      <xdr:rowOff>0</xdr:rowOff>
    </xdr:from>
    <xdr:to>
      <xdr:col>21</xdr:col>
      <xdr:colOff>1875</xdr:colOff>
      <xdr:row>27</xdr:row>
      <xdr:rowOff>0</xdr:rowOff>
    </xdr:to>
    <xdr:cxnSp macro="">
      <xdr:nvCxnSpPr>
        <xdr:cNvPr id="45" name="Connecteur droit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 flipH="1">
          <a:off x="238125" y="3911203"/>
          <a:ext cx="405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31</xdr:row>
      <xdr:rowOff>0</xdr:rowOff>
    </xdr:from>
    <xdr:to>
      <xdr:col>21</xdr:col>
      <xdr:colOff>1875</xdr:colOff>
      <xdr:row>31</xdr:row>
      <xdr:rowOff>0</xdr:rowOff>
    </xdr:to>
    <xdr:cxnSp macro="">
      <xdr:nvCxnSpPr>
        <xdr:cNvPr id="46" name="Connecteur droit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CxnSpPr/>
      </xdr:nvCxnSpPr>
      <xdr:spPr>
        <a:xfrm flipH="1">
          <a:off x="238125" y="4435078"/>
          <a:ext cx="405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238037</xdr:colOff>
      <xdr:row>9</xdr:row>
      <xdr:rowOff>0</xdr:rowOff>
    </xdr:from>
    <xdr:to>
      <xdr:col>21</xdr:col>
      <xdr:colOff>321</xdr:colOff>
      <xdr:row>9</xdr:row>
      <xdr:rowOff>0</xdr:rowOff>
    </xdr:to>
    <xdr:cxnSp macro="">
      <xdr:nvCxnSpPr>
        <xdr:cNvPr id="24" name="Connecteur droit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flipH="1">
          <a:off x="238037" y="1558636"/>
          <a:ext cx="398792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198144</xdr:colOff>
      <xdr:row>9</xdr:row>
      <xdr:rowOff>0</xdr:rowOff>
    </xdr:from>
    <xdr:to>
      <xdr:col>20</xdr:col>
      <xdr:colOff>198144</xdr:colOff>
      <xdr:row>50</xdr:row>
      <xdr:rowOff>130886</xdr:rowOff>
    </xdr:to>
    <xdr:cxnSp macro="">
      <xdr:nvCxnSpPr>
        <xdr:cNvPr id="25" name="Connecteur droit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>
          <a:off x="4236744" y="1562100"/>
          <a:ext cx="0" cy="559823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488</xdr:colOff>
      <xdr:row>9</xdr:row>
      <xdr:rowOff>5089</xdr:rowOff>
    </xdr:from>
    <xdr:to>
      <xdr:col>1</xdr:col>
      <xdr:colOff>488</xdr:colOff>
      <xdr:row>51</xdr:row>
      <xdr:rowOff>2625</xdr:rowOff>
    </xdr:to>
    <xdr:cxnSp macro="">
      <xdr:nvCxnSpPr>
        <xdr:cNvPr id="26" name="Connecteur droit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238613" y="1567189"/>
          <a:ext cx="0" cy="559823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235624</xdr:colOff>
      <xdr:row>50</xdr:row>
      <xdr:rowOff>123556</xdr:rowOff>
    </xdr:from>
    <xdr:to>
      <xdr:col>21</xdr:col>
      <xdr:colOff>3079</xdr:colOff>
      <xdr:row>50</xdr:row>
      <xdr:rowOff>123556</xdr:rowOff>
    </xdr:to>
    <xdr:cxnSp macro="">
      <xdr:nvCxnSpPr>
        <xdr:cNvPr id="27" name="Connecteur droit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 flipH="1">
          <a:off x="235624" y="7153006"/>
          <a:ext cx="40060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8734</xdr:colOff>
      <xdr:row>8</xdr:row>
      <xdr:rowOff>85727</xdr:rowOff>
    </xdr:from>
    <xdr:ext cx="196336" cy="93936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734" y="1514477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06h30</a:t>
          </a:r>
        </a:p>
      </xdr:txBody>
    </xdr:sp>
    <xdr:clientData/>
  </xdr:oneCellAnchor>
  <xdr:oneCellAnchor>
    <xdr:from>
      <xdr:col>0</xdr:col>
      <xdr:colOff>8241</xdr:colOff>
      <xdr:row>10</xdr:row>
      <xdr:rowOff>95252</xdr:rowOff>
    </xdr:from>
    <xdr:ext cx="197233" cy="93936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241" y="1793877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07h00</a:t>
          </a:r>
        </a:p>
      </xdr:txBody>
    </xdr:sp>
    <xdr:clientData/>
  </xdr:oneCellAnchor>
  <xdr:oneCellAnchor>
    <xdr:from>
      <xdr:col>0</xdr:col>
      <xdr:colOff>8734</xdr:colOff>
      <xdr:row>12</xdr:row>
      <xdr:rowOff>85727</xdr:rowOff>
    </xdr:from>
    <xdr:ext cx="196336" cy="93936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734" y="2054227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0">
              <a:solidFill>
                <a:sysClr val="windowText" lastClr="000000"/>
              </a:solidFill>
            </a:rPr>
            <a:t>07h30</a:t>
          </a:r>
        </a:p>
      </xdr:txBody>
    </xdr:sp>
    <xdr:clientData/>
  </xdr:oneCellAnchor>
  <xdr:oneCellAnchor>
    <xdr:from>
      <xdr:col>0</xdr:col>
      <xdr:colOff>13407</xdr:colOff>
      <xdr:row>14</xdr:row>
      <xdr:rowOff>91890</xdr:rowOff>
    </xdr:from>
    <xdr:ext cx="197233" cy="93936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3407" y="2330265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08h00</a:t>
          </a:r>
        </a:p>
      </xdr:txBody>
    </xdr:sp>
    <xdr:clientData/>
  </xdr:oneCellAnchor>
  <xdr:oneCellAnchor>
    <xdr:from>
      <xdr:col>0</xdr:col>
      <xdr:colOff>8734</xdr:colOff>
      <xdr:row>16</xdr:row>
      <xdr:rowOff>93011</xdr:rowOff>
    </xdr:from>
    <xdr:ext cx="196336" cy="93936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734" y="2601261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08h30</a:t>
          </a:r>
        </a:p>
      </xdr:txBody>
    </xdr:sp>
    <xdr:clientData/>
  </xdr:oneCellAnchor>
  <xdr:oneCellAnchor>
    <xdr:from>
      <xdr:col>0</xdr:col>
      <xdr:colOff>13407</xdr:colOff>
      <xdr:row>18</xdr:row>
      <xdr:rowOff>91899</xdr:rowOff>
    </xdr:from>
    <xdr:ext cx="197233" cy="93936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3407" y="2870024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09h00</a:t>
          </a:r>
        </a:p>
      </xdr:txBody>
    </xdr:sp>
    <xdr:clientData/>
  </xdr:oneCellAnchor>
  <xdr:oneCellAnchor>
    <xdr:from>
      <xdr:col>0</xdr:col>
      <xdr:colOff>8734</xdr:colOff>
      <xdr:row>20</xdr:row>
      <xdr:rowOff>86296</xdr:rowOff>
    </xdr:from>
    <xdr:ext cx="196336" cy="93936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734" y="3134296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09h30</a:t>
          </a:r>
        </a:p>
      </xdr:txBody>
    </xdr:sp>
    <xdr:clientData/>
  </xdr:oneCellAnchor>
  <xdr:oneCellAnchor>
    <xdr:from>
      <xdr:col>0</xdr:col>
      <xdr:colOff>13407</xdr:colOff>
      <xdr:row>22</xdr:row>
      <xdr:rowOff>86296</xdr:rowOff>
    </xdr:from>
    <xdr:ext cx="197233" cy="93936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3407" y="3404171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10h00</a:t>
          </a:r>
        </a:p>
      </xdr:txBody>
    </xdr:sp>
    <xdr:clientData/>
  </xdr:oneCellAnchor>
  <xdr:oneCellAnchor>
    <xdr:from>
      <xdr:col>0</xdr:col>
      <xdr:colOff>13877</xdr:colOff>
      <xdr:row>24</xdr:row>
      <xdr:rowOff>86296</xdr:rowOff>
    </xdr:from>
    <xdr:ext cx="196336" cy="93936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3877" y="3674046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10h30</a:t>
          </a:r>
        </a:p>
      </xdr:txBody>
    </xdr:sp>
    <xdr:clientData/>
  </xdr:oneCellAnchor>
  <xdr:oneCellAnchor>
    <xdr:from>
      <xdr:col>0</xdr:col>
      <xdr:colOff>18103</xdr:colOff>
      <xdr:row>26</xdr:row>
      <xdr:rowOff>86295</xdr:rowOff>
    </xdr:from>
    <xdr:ext cx="197233" cy="93936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8103" y="3943920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11h00</a:t>
          </a:r>
        </a:p>
      </xdr:txBody>
    </xdr:sp>
    <xdr:clientData/>
  </xdr:oneCellAnchor>
  <xdr:oneCellAnchor>
    <xdr:from>
      <xdr:col>0</xdr:col>
      <xdr:colOff>18551</xdr:colOff>
      <xdr:row>28</xdr:row>
      <xdr:rowOff>86296</xdr:rowOff>
    </xdr:from>
    <xdr:ext cx="196336" cy="93936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8551" y="4213796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11h30</a:t>
          </a:r>
        </a:p>
      </xdr:txBody>
    </xdr:sp>
    <xdr:clientData/>
  </xdr:oneCellAnchor>
  <xdr:oneCellAnchor>
    <xdr:from>
      <xdr:col>0</xdr:col>
      <xdr:colOff>18103</xdr:colOff>
      <xdr:row>30</xdr:row>
      <xdr:rowOff>86296</xdr:rowOff>
    </xdr:from>
    <xdr:ext cx="197233" cy="93936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18103" y="4483671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12h00</a:t>
          </a:r>
        </a:p>
      </xdr:txBody>
    </xdr:sp>
    <xdr:clientData/>
  </xdr:oneCellAnchor>
  <xdr:oneCellAnchor>
    <xdr:from>
      <xdr:col>0</xdr:col>
      <xdr:colOff>18551</xdr:colOff>
      <xdr:row>32</xdr:row>
      <xdr:rowOff>86296</xdr:rowOff>
    </xdr:from>
    <xdr:ext cx="196336" cy="93936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8551" y="4753546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12h30</a:t>
          </a:r>
        </a:p>
      </xdr:txBody>
    </xdr:sp>
    <xdr:clientData/>
  </xdr:oneCellAnchor>
  <xdr:oneCellAnchor>
    <xdr:from>
      <xdr:col>0</xdr:col>
      <xdr:colOff>18103</xdr:colOff>
      <xdr:row>34</xdr:row>
      <xdr:rowOff>84482</xdr:rowOff>
    </xdr:from>
    <xdr:ext cx="197233" cy="93936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8103" y="5021607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13h00</a:t>
          </a:r>
        </a:p>
      </xdr:txBody>
    </xdr:sp>
    <xdr:clientData/>
  </xdr:oneCellAnchor>
  <xdr:oneCellAnchor>
    <xdr:from>
      <xdr:col>0</xdr:col>
      <xdr:colOff>18551</xdr:colOff>
      <xdr:row>36</xdr:row>
      <xdr:rowOff>82667</xdr:rowOff>
    </xdr:from>
    <xdr:ext cx="196336" cy="93936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8551" y="5289667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13h30</a:t>
          </a:r>
        </a:p>
      </xdr:txBody>
    </xdr:sp>
    <xdr:clientData/>
  </xdr:oneCellAnchor>
  <xdr:oneCellAnchor>
    <xdr:from>
      <xdr:col>0</xdr:col>
      <xdr:colOff>18103</xdr:colOff>
      <xdr:row>38</xdr:row>
      <xdr:rowOff>80853</xdr:rowOff>
    </xdr:from>
    <xdr:ext cx="197233" cy="93936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18103" y="5557728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14h00</a:t>
          </a:r>
        </a:p>
      </xdr:txBody>
    </xdr:sp>
    <xdr:clientData/>
  </xdr:oneCellAnchor>
  <xdr:oneCellAnchor>
    <xdr:from>
      <xdr:col>0</xdr:col>
      <xdr:colOff>18551</xdr:colOff>
      <xdr:row>40</xdr:row>
      <xdr:rowOff>83575</xdr:rowOff>
    </xdr:from>
    <xdr:ext cx="196336" cy="93936"/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18551" y="5830325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14h30</a:t>
          </a:r>
        </a:p>
      </xdr:txBody>
    </xdr:sp>
    <xdr:clientData/>
  </xdr:oneCellAnchor>
  <xdr:oneCellAnchor>
    <xdr:from>
      <xdr:col>0</xdr:col>
      <xdr:colOff>18103</xdr:colOff>
      <xdr:row>42</xdr:row>
      <xdr:rowOff>81761</xdr:rowOff>
    </xdr:from>
    <xdr:ext cx="197233" cy="93936"/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18103" y="6098386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15h00</a:t>
          </a:r>
        </a:p>
      </xdr:txBody>
    </xdr:sp>
    <xdr:clientData/>
  </xdr:oneCellAnchor>
  <xdr:oneCellAnchor>
    <xdr:from>
      <xdr:col>0</xdr:col>
      <xdr:colOff>18551</xdr:colOff>
      <xdr:row>44</xdr:row>
      <xdr:rowOff>79947</xdr:rowOff>
    </xdr:from>
    <xdr:ext cx="196336" cy="93936"/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18551" y="6366447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15h30</a:t>
          </a:r>
        </a:p>
      </xdr:txBody>
    </xdr:sp>
    <xdr:clientData/>
  </xdr:oneCellAnchor>
  <xdr:oneCellAnchor>
    <xdr:from>
      <xdr:col>0</xdr:col>
      <xdr:colOff>18103</xdr:colOff>
      <xdr:row>46</xdr:row>
      <xdr:rowOff>91739</xdr:rowOff>
    </xdr:from>
    <xdr:ext cx="197233" cy="93936"/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18103" y="6648114"/>
          <a:ext cx="197233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 b="1">
              <a:solidFill>
                <a:sysClr val="windowText" lastClr="000000"/>
              </a:solidFill>
            </a:rPr>
            <a:t>16h00</a:t>
          </a:r>
        </a:p>
      </xdr:txBody>
    </xdr:sp>
    <xdr:clientData/>
  </xdr:oneCellAnchor>
  <xdr:oneCellAnchor>
    <xdr:from>
      <xdr:col>0</xdr:col>
      <xdr:colOff>18551</xdr:colOff>
      <xdr:row>48</xdr:row>
      <xdr:rowOff>85178</xdr:rowOff>
    </xdr:from>
    <xdr:ext cx="196336" cy="93936"/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18551" y="6911428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16h30</a:t>
          </a:r>
        </a:p>
      </xdr:txBody>
    </xdr:sp>
    <xdr:clientData/>
  </xdr:oneCellAnchor>
  <xdr:oneCellAnchor>
    <xdr:from>
      <xdr:col>0</xdr:col>
      <xdr:colOff>18551</xdr:colOff>
      <xdr:row>50</xdr:row>
      <xdr:rowOff>80927</xdr:rowOff>
    </xdr:from>
    <xdr:ext cx="196336" cy="93936"/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18551" y="7177052"/>
          <a:ext cx="196336" cy="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600">
              <a:solidFill>
                <a:sysClr val="windowText" lastClr="000000"/>
              </a:solidFill>
            </a:rPr>
            <a:t>17h00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"/>
  <sheetViews>
    <sheetView zoomScale="94" zoomScaleNormal="110" workbookViewId="0">
      <selection activeCell="A2" sqref="A2"/>
    </sheetView>
  </sheetViews>
  <sheetFormatPr baseColWidth="10" defaultRowHeight="13" x14ac:dyDescent="0.15"/>
  <cols>
    <col min="1" max="1" width="154.6640625" style="61" customWidth="1"/>
  </cols>
  <sheetData>
    <row r="1" spans="1:1" ht="288.75" customHeight="1" x14ac:dyDescent="0.15">
      <c r="A1" s="62" t="s">
        <v>120</v>
      </c>
    </row>
    <row r="2" spans="1:1" ht="87" customHeight="1" x14ac:dyDescent="0.15">
      <c r="A2" s="64" t="s">
        <v>38</v>
      </c>
    </row>
    <row r="3" spans="1:1" ht="261.75" customHeight="1" x14ac:dyDescent="0.15">
      <c r="A3" s="64" t="s">
        <v>119</v>
      </c>
    </row>
    <row r="4" spans="1:1" ht="62.25" customHeight="1" x14ac:dyDescent="0.15">
      <c r="A4" s="64" t="s">
        <v>36</v>
      </c>
    </row>
    <row r="5" spans="1:1" ht="45" x14ac:dyDescent="0.15">
      <c r="A5" s="63" t="s">
        <v>37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pageSetUpPr fitToPage="1"/>
  </sheetPr>
  <dimension ref="A1:CG262"/>
  <sheetViews>
    <sheetView topLeftCell="A40" zoomScale="145" zoomScaleNormal="145" zoomScaleSheetLayoutView="100" workbookViewId="0">
      <selection activeCell="G6" sqref="G6:O6"/>
    </sheetView>
  </sheetViews>
  <sheetFormatPr baseColWidth="10" defaultRowHeight="13" x14ac:dyDescent="0.15"/>
  <cols>
    <col min="1" max="1" width="3.5" style="4" customWidth="1"/>
    <col min="2" max="21" width="3" style="3" customWidth="1"/>
    <col min="22" max="22" width="3.1640625" customWidth="1"/>
    <col min="23" max="23" width="7.33203125" style="1" customWidth="1"/>
    <col min="24" max="24" width="8.5" style="1" customWidth="1"/>
    <col min="25" max="25" width="2.6640625" style="1" customWidth="1"/>
    <col min="26" max="26" width="1.6640625" style="2" customWidth="1"/>
    <col min="27" max="27" width="8.6640625" customWidth="1"/>
    <col min="28" max="28" width="2.5" style="22" customWidth="1"/>
    <col min="29" max="29" width="1.5" style="22" customWidth="1"/>
    <col min="30" max="30" width="2.33203125" style="219" bestFit="1" customWidth="1"/>
    <col min="31" max="31" width="15.6640625" style="27" bestFit="1" customWidth="1"/>
    <col min="32" max="32" width="11.5" style="27" bestFit="1" customWidth="1"/>
    <col min="33" max="33" width="12.83203125" style="192" bestFit="1" customWidth="1"/>
    <col min="34" max="34" width="12.6640625" style="192" bestFit="1" customWidth="1"/>
    <col min="35" max="35" width="12.33203125" style="192" bestFit="1" customWidth="1"/>
    <col min="36" max="36" width="35.1640625" style="192" bestFit="1" customWidth="1"/>
    <col min="37" max="39" width="7.33203125" style="192" bestFit="1" customWidth="1"/>
    <col min="40" max="40" width="12.33203125" style="192" bestFit="1" customWidth="1"/>
    <col min="41" max="44" width="7.33203125" style="192" bestFit="1" customWidth="1"/>
    <col min="45" max="45" width="12.5" style="192" bestFit="1" customWidth="1"/>
    <col min="46" max="49" width="7.5" style="192" bestFit="1" customWidth="1"/>
    <col min="50" max="51" width="12.6640625" style="192" hidden="1" customWidth="1"/>
    <col min="52" max="55" width="10.5" style="192" hidden="1" customWidth="1"/>
    <col min="56" max="58" width="10.5" style="192" customWidth="1"/>
    <col min="59" max="59" width="10.6640625" style="192"/>
    <col min="60" max="85" width="10.6640625" style="44"/>
  </cols>
  <sheetData>
    <row r="1" spans="1:49" ht="14.25" customHeight="1" x14ac:dyDescent="0.15">
      <c r="A1" s="347"/>
      <c r="B1" s="347"/>
      <c r="C1" s="347"/>
      <c r="D1" s="347"/>
      <c r="E1" s="347"/>
      <c r="F1" s="16" t="s">
        <v>27</v>
      </c>
      <c r="G1" s="50"/>
      <c r="H1" s="50"/>
      <c r="I1" s="11"/>
      <c r="J1" s="52"/>
      <c r="K1" s="52"/>
      <c r="L1" s="52"/>
      <c r="M1" s="52" t="s">
        <v>124</v>
      </c>
      <c r="N1" s="52"/>
      <c r="O1" s="52"/>
      <c r="P1" s="52"/>
      <c r="Q1" s="52"/>
      <c r="R1" s="34"/>
      <c r="S1" s="53"/>
      <c r="T1" s="53"/>
      <c r="U1" s="11"/>
      <c r="V1" s="54"/>
      <c r="W1" s="55"/>
      <c r="X1" s="55"/>
      <c r="Y1" s="55" t="s">
        <v>9</v>
      </c>
      <c r="Z1" s="17"/>
      <c r="AA1" s="316"/>
      <c r="AB1" s="317"/>
      <c r="AC1" s="318"/>
      <c r="AF1" s="17"/>
    </row>
    <row r="2" spans="1:49" ht="15" customHeight="1" thickBot="1" x14ac:dyDescent="0.2">
      <c r="A2" s="50"/>
      <c r="C2" s="17"/>
      <c r="D2" s="17"/>
      <c r="E2" s="17"/>
      <c r="F2" s="18"/>
      <c r="G2" s="18"/>
      <c r="H2" s="18"/>
      <c r="J2" s="18"/>
      <c r="K2" s="18"/>
      <c r="L2" s="18"/>
      <c r="M2" s="18"/>
      <c r="N2" s="11"/>
      <c r="O2" s="11"/>
      <c r="P2" s="11"/>
      <c r="Q2" s="11"/>
      <c r="R2" s="11"/>
      <c r="S2" s="11"/>
      <c r="T2" s="11"/>
      <c r="U2" s="11"/>
      <c r="V2" s="54"/>
      <c r="W2" s="55"/>
      <c r="X2" s="55"/>
      <c r="Y2" s="55" t="s">
        <v>34</v>
      </c>
      <c r="Z2" s="17"/>
      <c r="AA2" s="316"/>
      <c r="AB2" s="317"/>
      <c r="AC2" s="318"/>
      <c r="AE2" s="27" t="s">
        <v>20</v>
      </c>
    </row>
    <row r="3" spans="1:49" ht="15" customHeight="1" thickBot="1" x14ac:dyDescent="0.2">
      <c r="B3" s="17" t="s">
        <v>19</v>
      </c>
      <c r="C3" s="17"/>
      <c r="D3" s="17"/>
      <c r="E3" s="17"/>
      <c r="F3" s="43"/>
      <c r="G3" s="316"/>
      <c r="H3" s="317"/>
      <c r="I3" s="317"/>
      <c r="J3" s="317"/>
      <c r="K3" s="317"/>
      <c r="L3" s="317"/>
      <c r="M3" s="317"/>
      <c r="N3" s="317"/>
      <c r="O3" s="318"/>
      <c r="P3" s="34"/>
      <c r="Q3" s="344" t="s">
        <v>20</v>
      </c>
      <c r="R3" s="345"/>
      <c r="S3" s="345"/>
      <c r="T3" s="345"/>
      <c r="U3" s="346"/>
      <c r="V3" s="57"/>
      <c r="W3" s="58"/>
      <c r="X3" s="58"/>
      <c r="Y3" s="58" t="s">
        <v>16</v>
      </c>
      <c r="Z3" s="18"/>
      <c r="AA3" s="331"/>
      <c r="AB3" s="332"/>
      <c r="AC3" s="333"/>
      <c r="AE3" s="309">
        <f>((B53+F53+J53+N53+R53)/1440)</f>
        <v>0</v>
      </c>
      <c r="AF3" s="310"/>
      <c r="AG3" s="310"/>
      <c r="AH3" s="310"/>
      <c r="AI3" s="311"/>
    </row>
    <row r="4" spans="1:49" ht="15" customHeight="1" thickBot="1" x14ac:dyDescent="0.2">
      <c r="A4" s="7"/>
      <c r="B4" s="17" t="s">
        <v>18</v>
      </c>
      <c r="C4" s="17"/>
      <c r="D4" s="17"/>
      <c r="E4" s="17"/>
      <c r="F4" s="43"/>
      <c r="G4" s="316"/>
      <c r="H4" s="317"/>
      <c r="I4" s="317"/>
      <c r="J4" s="317"/>
      <c r="K4" s="317"/>
      <c r="L4" s="317"/>
      <c r="M4" s="317"/>
      <c r="N4" s="317"/>
      <c r="O4" s="318"/>
      <c r="P4" s="29"/>
      <c r="Q4" s="309">
        <f>A53/1440</f>
        <v>0</v>
      </c>
      <c r="R4" s="310"/>
      <c r="S4" s="310"/>
      <c r="T4" s="310"/>
      <c r="U4" s="311"/>
      <c r="V4" s="59"/>
      <c r="W4" s="9"/>
      <c r="X4" s="9"/>
      <c r="Y4" s="58" t="s">
        <v>35</v>
      </c>
      <c r="Z4" s="10"/>
      <c r="AA4" s="334"/>
      <c r="AB4" s="335"/>
      <c r="AC4" s="336"/>
      <c r="AD4" s="220"/>
      <c r="AF4" s="259"/>
      <c r="AG4" s="259"/>
      <c r="AH4" s="259"/>
      <c r="AI4" s="259"/>
    </row>
    <row r="5" spans="1:49" ht="15" customHeight="1" thickBot="1" x14ac:dyDescent="0.2">
      <c r="A5" s="7"/>
      <c r="B5" s="17" t="s">
        <v>17</v>
      </c>
      <c r="C5" s="17"/>
      <c r="D5" s="17"/>
      <c r="E5" s="17"/>
      <c r="F5" s="43"/>
      <c r="G5" s="316"/>
      <c r="H5" s="317"/>
      <c r="I5" s="317"/>
      <c r="J5" s="317"/>
      <c r="K5" s="317"/>
      <c r="L5" s="317"/>
      <c r="M5" s="317"/>
      <c r="N5" s="317"/>
      <c r="O5" s="318"/>
      <c r="P5" s="29"/>
      <c r="Q5" s="261"/>
      <c r="R5" s="262"/>
      <c r="S5" s="262"/>
      <c r="T5" s="262"/>
      <c r="U5" s="263"/>
      <c r="V5" s="6"/>
      <c r="W5" s="12"/>
      <c r="X5" s="12"/>
      <c r="Y5" s="343"/>
      <c r="Z5" s="343"/>
      <c r="AA5" s="6"/>
      <c r="AB5" s="27"/>
      <c r="AC5" s="27"/>
    </row>
    <row r="6" spans="1:49" ht="15" customHeight="1" x14ac:dyDescent="0.15">
      <c r="A6" s="7"/>
      <c r="B6" s="17" t="s">
        <v>23</v>
      </c>
      <c r="C6" s="17"/>
      <c r="D6" s="17"/>
      <c r="E6" s="17"/>
      <c r="F6" s="43"/>
      <c r="G6" s="316"/>
      <c r="H6" s="317"/>
      <c r="I6" s="317"/>
      <c r="J6" s="317"/>
      <c r="K6" s="317"/>
      <c r="L6" s="317"/>
      <c r="M6" s="317"/>
      <c r="N6" s="317"/>
      <c r="O6" s="318"/>
      <c r="P6" s="29"/>
      <c r="V6" s="6"/>
      <c r="W6" s="12"/>
      <c r="X6" s="12"/>
      <c r="Y6" s="56"/>
      <c r="Z6" s="56"/>
      <c r="AA6" s="6"/>
      <c r="AB6" s="27"/>
      <c r="AC6" s="27"/>
    </row>
    <row r="7" spans="1:49" ht="12.75" customHeight="1" x14ac:dyDescent="0.15">
      <c r="A7" s="7"/>
      <c r="B7" s="51"/>
      <c r="C7" s="51"/>
      <c r="D7" s="51"/>
      <c r="E7" s="5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V7" s="6"/>
      <c r="W7" s="12"/>
      <c r="X7" s="12"/>
      <c r="Y7" s="12"/>
      <c r="Z7" s="12"/>
      <c r="AA7" s="6"/>
      <c r="AB7" s="18"/>
      <c r="AC7" s="18"/>
      <c r="AD7" s="220"/>
      <c r="AE7" s="18"/>
    </row>
    <row r="8" spans="1:49" ht="11" customHeight="1" x14ac:dyDescent="0.15">
      <c r="A8" s="7"/>
      <c r="B8" s="348" t="s">
        <v>14</v>
      </c>
      <c r="C8" s="349"/>
      <c r="D8" s="349"/>
      <c r="E8" s="350"/>
      <c r="F8" s="348" t="s">
        <v>13</v>
      </c>
      <c r="G8" s="349"/>
      <c r="H8" s="349"/>
      <c r="I8" s="350"/>
      <c r="J8" s="348" t="s">
        <v>10</v>
      </c>
      <c r="K8" s="349"/>
      <c r="L8" s="349"/>
      <c r="M8" s="350"/>
      <c r="N8" s="348" t="s">
        <v>11</v>
      </c>
      <c r="O8" s="349"/>
      <c r="P8" s="349"/>
      <c r="Q8" s="350"/>
      <c r="R8" s="348" t="s">
        <v>12</v>
      </c>
      <c r="S8" s="349"/>
      <c r="T8" s="349"/>
      <c r="U8" s="350"/>
      <c r="V8" s="6"/>
      <c r="W8" s="337" t="s">
        <v>8</v>
      </c>
      <c r="X8" s="338"/>
      <c r="Y8" s="338"/>
      <c r="Z8" s="338"/>
      <c r="AA8" s="338"/>
      <c r="AB8" s="338"/>
      <c r="AC8" s="339"/>
      <c r="AE8" s="215" t="s">
        <v>72</v>
      </c>
      <c r="AF8" s="213" t="s">
        <v>73</v>
      </c>
      <c r="AG8" s="216" t="s">
        <v>74</v>
      </c>
      <c r="AH8" s="194" t="s">
        <v>21</v>
      </c>
      <c r="AI8" s="228" t="s">
        <v>62</v>
      </c>
      <c r="AJ8" s="229" t="s">
        <v>56</v>
      </c>
      <c r="AK8" s="229" t="s">
        <v>57</v>
      </c>
      <c r="AL8" s="229"/>
      <c r="AM8" s="229"/>
      <c r="AN8" s="229" t="s">
        <v>66</v>
      </c>
      <c r="AO8" s="230" t="s">
        <v>96</v>
      </c>
      <c r="AP8" s="230" t="s">
        <v>58</v>
      </c>
      <c r="AQ8" s="231"/>
      <c r="AR8" s="231"/>
      <c r="AS8" s="229" t="s">
        <v>69</v>
      </c>
      <c r="AT8" s="230" t="s">
        <v>95</v>
      </c>
      <c r="AU8" s="230" t="s">
        <v>59</v>
      </c>
      <c r="AV8" s="231"/>
      <c r="AW8" s="232"/>
    </row>
    <row r="9" spans="1:49" ht="11" customHeight="1" thickBot="1" x14ac:dyDescent="0.2">
      <c r="A9" s="7"/>
      <c r="B9" s="351"/>
      <c r="C9" s="352"/>
      <c r="D9" s="352"/>
      <c r="E9" s="353"/>
      <c r="F9" s="351"/>
      <c r="G9" s="352"/>
      <c r="H9" s="352"/>
      <c r="I9" s="353"/>
      <c r="J9" s="351"/>
      <c r="K9" s="352"/>
      <c r="L9" s="352"/>
      <c r="M9" s="353"/>
      <c r="N9" s="351"/>
      <c r="O9" s="352"/>
      <c r="P9" s="352"/>
      <c r="Q9" s="353"/>
      <c r="R9" s="351"/>
      <c r="S9" s="352"/>
      <c r="T9" s="352"/>
      <c r="U9" s="353"/>
      <c r="V9" s="6"/>
      <c r="W9" s="340"/>
      <c r="X9" s="341"/>
      <c r="Y9" s="341"/>
      <c r="Z9" s="341"/>
      <c r="AA9" s="341"/>
      <c r="AB9" s="341"/>
      <c r="AC9" s="342"/>
      <c r="AE9" s="254">
        <f>COUNTIF(B10:U51,"El 1 HC")</f>
        <v>0</v>
      </c>
      <c r="AF9" s="254">
        <f>COUNTIF(B10:U51,"El 1 VC")</f>
        <v>0</v>
      </c>
      <c r="AG9" s="254">
        <f>COUNTIF(B10:U51,"El 1 PM")</f>
        <v>0</v>
      </c>
      <c r="AH9" s="247">
        <f>(SUM(AE9:AG9)*0.25*60)+AJ9+AJ12+AJ15+AJ27+AJ30+AO9+AO12+AO15+AO27+AO30+AT9+AT12+AT15+AT27+AT30</f>
        <v>0</v>
      </c>
      <c r="AI9" s="248">
        <f>COUNTIF(B10:U51,"El 1-2 HC")</f>
        <v>0</v>
      </c>
      <c r="AJ9" s="197">
        <f>AI9*0.25*60</f>
        <v>0</v>
      </c>
      <c r="AK9" s="197">
        <f>AI9*15</f>
        <v>0</v>
      </c>
      <c r="AL9" s="56"/>
      <c r="AM9" s="56"/>
      <c r="AN9" s="197">
        <f>COUNTIF(B10:U51,"El 1-2 VC")</f>
        <v>0</v>
      </c>
      <c r="AO9" s="197">
        <f>AN9*15</f>
        <v>0</v>
      </c>
      <c r="AP9" s="197">
        <f>AN9*15</f>
        <v>0</v>
      </c>
      <c r="AQ9" s="249"/>
      <c r="AR9" s="249"/>
      <c r="AS9" s="197">
        <f>COUNTIF(B10:U51,"El 1-2 PM")</f>
        <v>0</v>
      </c>
      <c r="AT9" s="197">
        <f>AS9*15</f>
        <v>0</v>
      </c>
      <c r="AU9" s="197">
        <f>AS9*15</f>
        <v>0</v>
      </c>
      <c r="AV9" s="59"/>
      <c r="AW9" s="234"/>
    </row>
    <row r="10" spans="1:49" ht="11" customHeight="1" x14ac:dyDescent="0.15">
      <c r="A10" s="13"/>
      <c r="B10" s="35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5"/>
      <c r="V10" s="6"/>
      <c r="W10" s="23" t="s">
        <v>1</v>
      </c>
      <c r="X10" s="327"/>
      <c r="Y10" s="328"/>
      <c r="Z10" s="328"/>
      <c r="AA10" s="328"/>
      <c r="AB10" s="328"/>
      <c r="AC10" s="329"/>
      <c r="AE10" s="195"/>
      <c r="AF10" s="195"/>
      <c r="AG10" s="195"/>
      <c r="AH10" s="196"/>
      <c r="AI10" s="235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234"/>
    </row>
    <row r="11" spans="1:49" ht="11" customHeight="1" thickBot="1" x14ac:dyDescent="0.2">
      <c r="A11" s="13"/>
      <c r="B11" s="355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20"/>
      <c r="V11" s="6"/>
      <c r="W11" s="15" t="s">
        <v>0</v>
      </c>
      <c r="X11" s="321"/>
      <c r="Y11" s="322"/>
      <c r="Z11" s="322"/>
      <c r="AA11" s="322"/>
      <c r="AB11" s="322"/>
      <c r="AC11" s="323"/>
      <c r="AE11" s="195"/>
      <c r="AF11" s="195"/>
      <c r="AG11" s="195"/>
      <c r="AH11" s="43"/>
      <c r="AI11" s="233" t="s">
        <v>63</v>
      </c>
      <c r="AJ11" s="56" t="s">
        <v>56</v>
      </c>
      <c r="AK11" s="56" t="s">
        <v>54</v>
      </c>
      <c r="AL11" s="56"/>
      <c r="AM11" s="56"/>
      <c r="AN11" s="56" t="s">
        <v>53</v>
      </c>
      <c r="AO11" s="227" t="s">
        <v>96</v>
      </c>
      <c r="AP11" s="227" t="s">
        <v>60</v>
      </c>
      <c r="AQ11" s="59"/>
      <c r="AR11" s="59"/>
      <c r="AS11" s="56" t="s">
        <v>70</v>
      </c>
      <c r="AT11" s="227" t="s">
        <v>95</v>
      </c>
      <c r="AU11" s="227" t="s">
        <v>61</v>
      </c>
      <c r="AV11" s="56"/>
      <c r="AW11" s="236"/>
    </row>
    <row r="12" spans="1:49" ht="11" customHeight="1" x14ac:dyDescent="0.15">
      <c r="A12" s="13"/>
      <c r="B12" s="35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5"/>
      <c r="V12" s="6"/>
      <c r="W12" s="15" t="s">
        <v>2</v>
      </c>
      <c r="X12" s="321"/>
      <c r="Y12" s="322"/>
      <c r="Z12" s="322"/>
      <c r="AA12" s="322"/>
      <c r="AB12" s="322"/>
      <c r="AC12" s="323"/>
      <c r="AE12" s="195"/>
      <c r="AF12" s="195"/>
      <c r="AG12" s="195"/>
      <c r="AH12" s="195"/>
      <c r="AI12" s="248">
        <f>COUNTIF(B10:U51,"El 1-3 HC")</f>
        <v>0</v>
      </c>
      <c r="AJ12" s="197">
        <f>AI12*15</f>
        <v>0</v>
      </c>
      <c r="AK12" s="197">
        <f>AI12*15</f>
        <v>0</v>
      </c>
      <c r="AL12" s="56"/>
      <c r="AM12" s="56"/>
      <c r="AN12" s="197">
        <f>COUNTIF(B10:U51,"El 1-3 VC")</f>
        <v>0</v>
      </c>
      <c r="AO12" s="197">
        <f>AN12*15</f>
        <v>0</v>
      </c>
      <c r="AP12" s="197">
        <f>AN12*15</f>
        <v>0</v>
      </c>
      <c r="AQ12" s="249"/>
      <c r="AR12" s="249"/>
      <c r="AS12" s="197">
        <f>COUNTIF(B10:U51,"El 1-3 PM")</f>
        <v>0</v>
      </c>
      <c r="AT12" s="197">
        <f>AS12*15</f>
        <v>0</v>
      </c>
      <c r="AU12" s="197">
        <f>AS12*15</f>
        <v>0</v>
      </c>
      <c r="AV12" s="56"/>
      <c r="AW12" s="236"/>
    </row>
    <row r="13" spans="1:49" ht="11" customHeight="1" thickBot="1" x14ac:dyDescent="0.2">
      <c r="A13" s="13"/>
      <c r="B13" s="357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30"/>
      <c r="V13" s="6"/>
      <c r="W13" s="15" t="s">
        <v>43</v>
      </c>
      <c r="X13" s="60"/>
      <c r="Y13" s="322"/>
      <c r="Z13" s="322"/>
      <c r="AA13" s="322"/>
      <c r="AB13" s="322"/>
      <c r="AC13" s="323"/>
      <c r="AE13" s="195"/>
      <c r="AF13" s="195"/>
      <c r="AG13" s="195"/>
      <c r="AH13" s="195"/>
      <c r="AI13" s="233"/>
      <c r="AJ13" s="56"/>
      <c r="AK13" s="56"/>
      <c r="AL13" s="56"/>
      <c r="AM13" s="56"/>
      <c r="AN13" s="56"/>
      <c r="AO13" s="56"/>
      <c r="AP13" s="56"/>
      <c r="AQ13" s="59"/>
      <c r="AR13" s="59"/>
      <c r="AS13" s="56"/>
      <c r="AT13" s="56"/>
      <c r="AU13" s="56"/>
      <c r="AV13" s="56"/>
      <c r="AW13" s="236"/>
    </row>
    <row r="14" spans="1:49" ht="11" customHeight="1" x14ac:dyDescent="0.15">
      <c r="A14" s="13"/>
      <c r="B14" s="356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4"/>
      <c r="S14" s="314"/>
      <c r="T14" s="314"/>
      <c r="U14" s="314"/>
      <c r="V14" s="6"/>
      <c r="W14" s="15" t="s">
        <v>3</v>
      </c>
      <c r="X14" s="32"/>
      <c r="Y14" s="324"/>
      <c r="Z14" s="325"/>
      <c r="AA14" s="325"/>
      <c r="AB14" s="325"/>
      <c r="AC14" s="326"/>
      <c r="AE14" s="195"/>
      <c r="AF14" s="195"/>
      <c r="AG14" s="195"/>
      <c r="AH14" s="195"/>
      <c r="AI14" s="237" t="s">
        <v>97</v>
      </c>
      <c r="AJ14" s="226" t="s">
        <v>56</v>
      </c>
      <c r="AK14" s="226" t="s">
        <v>92</v>
      </c>
      <c r="AL14" s="56"/>
      <c r="AM14" s="56"/>
      <c r="AN14" s="226" t="s">
        <v>101</v>
      </c>
      <c r="AO14" s="226" t="s">
        <v>96</v>
      </c>
      <c r="AP14" s="226" t="s">
        <v>93</v>
      </c>
      <c r="AQ14" s="59"/>
      <c r="AR14" s="59"/>
      <c r="AS14" s="226" t="s">
        <v>105</v>
      </c>
      <c r="AT14" s="226" t="s">
        <v>95</v>
      </c>
      <c r="AU14" s="226" t="s">
        <v>94</v>
      </c>
      <c r="AV14" s="56"/>
      <c r="AW14" s="236"/>
    </row>
    <row r="15" spans="1:49" ht="11" customHeight="1" thickBot="1" x14ac:dyDescent="0.2">
      <c r="A15" s="13"/>
      <c r="B15" s="355"/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2"/>
      <c r="S15" s="312"/>
      <c r="T15" s="312"/>
      <c r="U15" s="312"/>
      <c r="V15" s="6"/>
      <c r="W15" s="15" t="s">
        <v>4</v>
      </c>
      <c r="X15" s="19"/>
      <c r="Y15" s="321"/>
      <c r="Z15" s="322"/>
      <c r="AA15" s="322"/>
      <c r="AB15" s="322"/>
      <c r="AC15" s="323"/>
      <c r="AE15" s="195"/>
      <c r="AF15" s="195"/>
      <c r="AG15" s="195"/>
      <c r="AH15" s="195"/>
      <c r="AI15" s="248">
        <f>COUNTIF(B10:U51,"El 1-4 HC")</f>
        <v>0</v>
      </c>
      <c r="AJ15" s="197">
        <f>AI15*15</f>
        <v>0</v>
      </c>
      <c r="AK15" s="197">
        <f>AI15*15</f>
        <v>0</v>
      </c>
      <c r="AL15" s="197"/>
      <c r="AM15" s="197"/>
      <c r="AN15" s="256">
        <f>COUNTIF(B10:U51,"El 1-4 VC")</f>
        <v>0</v>
      </c>
      <c r="AO15" s="197">
        <f>AN15*15</f>
        <v>0</v>
      </c>
      <c r="AP15" s="197">
        <f>AN15*15</f>
        <v>0</v>
      </c>
      <c r="AQ15" s="249"/>
      <c r="AR15" s="249"/>
      <c r="AS15" s="256">
        <f>COUNTIF(B10:U51,"El 1-4 PM")</f>
        <v>0</v>
      </c>
      <c r="AT15" s="197">
        <f>AS15*15</f>
        <v>0</v>
      </c>
      <c r="AU15" s="197">
        <f>AS15*15</f>
        <v>0</v>
      </c>
      <c r="AV15" s="56"/>
      <c r="AW15" s="236"/>
    </row>
    <row r="16" spans="1:49" ht="11" customHeight="1" x14ac:dyDescent="0.15">
      <c r="A16" s="13"/>
      <c r="B16" s="354"/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6"/>
      <c r="W16" s="374" t="s">
        <v>5</v>
      </c>
      <c r="X16" s="392"/>
      <c r="Y16" s="189">
        <f>INT(AH9/60)</f>
        <v>0</v>
      </c>
      <c r="Z16" s="190" t="s">
        <v>15</v>
      </c>
      <c r="AA16" s="183">
        <f>MOD(AH9,60)</f>
        <v>0</v>
      </c>
      <c r="AB16" s="41"/>
      <c r="AC16" s="42"/>
      <c r="AE16" s="195"/>
      <c r="AF16" s="195"/>
      <c r="AG16" s="195"/>
      <c r="AH16" s="195"/>
      <c r="AI16" s="233"/>
      <c r="AJ16" s="56"/>
      <c r="AK16" s="56"/>
      <c r="AL16" s="56"/>
      <c r="AM16" s="56"/>
      <c r="AN16" s="56"/>
      <c r="AO16" s="56"/>
      <c r="AP16" s="56"/>
      <c r="AQ16" s="59"/>
      <c r="AR16" s="59"/>
      <c r="AS16" s="56"/>
      <c r="AT16" s="56"/>
      <c r="AU16" s="56"/>
      <c r="AV16" s="56"/>
      <c r="AW16" s="236"/>
    </row>
    <row r="17" spans="1:49" ht="11" customHeight="1" thickBot="1" x14ac:dyDescent="0.2">
      <c r="A17" s="13"/>
      <c r="B17" s="357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6"/>
      <c r="W17" s="10"/>
      <c r="X17" s="10"/>
      <c r="Y17" s="10"/>
      <c r="Z17" s="9"/>
      <c r="AA17" s="6"/>
      <c r="AB17" s="27"/>
      <c r="AC17" s="27"/>
      <c r="AE17" s="195"/>
      <c r="AF17" s="195"/>
      <c r="AG17" s="195"/>
      <c r="AH17" s="195"/>
      <c r="AI17" s="233" t="s">
        <v>64</v>
      </c>
      <c r="AJ17" s="56" t="s">
        <v>57</v>
      </c>
      <c r="AK17" s="56" t="s">
        <v>54</v>
      </c>
      <c r="AM17" s="56"/>
      <c r="AN17" s="56" t="s">
        <v>67</v>
      </c>
      <c r="AO17" s="227" t="s">
        <v>58</v>
      </c>
      <c r="AP17" s="227" t="s">
        <v>60</v>
      </c>
      <c r="AR17" s="56"/>
      <c r="AS17" s="56" t="s">
        <v>71</v>
      </c>
      <c r="AT17" s="227" t="s">
        <v>59</v>
      </c>
      <c r="AU17" s="227" t="s">
        <v>61</v>
      </c>
      <c r="AV17" s="198"/>
      <c r="AW17" s="236"/>
    </row>
    <row r="18" spans="1:49" ht="11" customHeight="1" x14ac:dyDescent="0.15">
      <c r="A18" s="13"/>
      <c r="B18" s="356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4"/>
      <c r="S18" s="314"/>
      <c r="T18" s="314"/>
      <c r="U18" s="314"/>
      <c r="V18" s="6"/>
      <c r="W18" s="386" t="s">
        <v>7</v>
      </c>
      <c r="X18" s="387"/>
      <c r="Y18" s="387"/>
      <c r="Z18" s="387"/>
      <c r="AA18" s="387"/>
      <c r="AB18" s="387"/>
      <c r="AC18" s="388"/>
      <c r="AE18" s="214" t="s">
        <v>57</v>
      </c>
      <c r="AF18" s="213" t="s">
        <v>58</v>
      </c>
      <c r="AG18" s="216" t="s">
        <v>59</v>
      </c>
      <c r="AH18" s="193" t="s">
        <v>21</v>
      </c>
      <c r="AI18" s="248">
        <f>COUNTIF(B10:U51,"El 2-3 HC")</f>
        <v>0</v>
      </c>
      <c r="AJ18" s="197">
        <f>AI18*15</f>
        <v>0</v>
      </c>
      <c r="AK18" s="197">
        <f>AI18*15</f>
        <v>0</v>
      </c>
      <c r="AL18" s="250"/>
      <c r="AM18" s="197"/>
      <c r="AN18" s="197">
        <f>COUNTIF(B10:U51,"El 2-3 VC")</f>
        <v>0</v>
      </c>
      <c r="AO18" s="197">
        <f>AN18*15</f>
        <v>0</v>
      </c>
      <c r="AP18" s="197">
        <f>AN18*15</f>
        <v>0</v>
      </c>
      <c r="AQ18" s="250"/>
      <c r="AR18" s="197"/>
      <c r="AS18" s="197">
        <f>COUNTIF(B10:U51,"El 2-3 PM")</f>
        <v>0</v>
      </c>
      <c r="AT18" s="197">
        <f>AS18*15</f>
        <v>0</v>
      </c>
      <c r="AU18" s="197">
        <f>AS18*15</f>
        <v>0</v>
      </c>
      <c r="AV18" s="198"/>
      <c r="AW18" s="236"/>
    </row>
    <row r="19" spans="1:49" ht="11" customHeight="1" thickBot="1" x14ac:dyDescent="0.2">
      <c r="A19" s="13"/>
      <c r="B19" s="355"/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2"/>
      <c r="S19" s="312"/>
      <c r="T19" s="312"/>
      <c r="U19" s="312"/>
      <c r="V19" s="6"/>
      <c r="W19" s="389"/>
      <c r="X19" s="390"/>
      <c r="Y19" s="390"/>
      <c r="Z19" s="390"/>
      <c r="AA19" s="390"/>
      <c r="AB19" s="390"/>
      <c r="AC19" s="391"/>
      <c r="AE19" s="195">
        <f>COUNTIF(B10:U51,"El 2 HC")</f>
        <v>0</v>
      </c>
      <c r="AF19" s="195">
        <f>COUNTIF(B10:U51,"El 2 VC")</f>
        <v>0</v>
      </c>
      <c r="AG19" s="195">
        <f>COUNTIF(B10:U51,"El 2 PM")</f>
        <v>0</v>
      </c>
      <c r="AH19" s="195">
        <f>(SUM(AE19:AG19)*0.25*60)+AJ18+AK9+AK27+AP9+AO18+AP27+AU9+AU27+AT18</f>
        <v>0</v>
      </c>
      <c r="AI19" s="238"/>
      <c r="AS19" s="198"/>
      <c r="AT19" s="56"/>
      <c r="AU19" s="56"/>
      <c r="AV19" s="56"/>
      <c r="AW19" s="236"/>
    </row>
    <row r="20" spans="1:49" ht="11" customHeight="1" x14ac:dyDescent="0.15">
      <c r="A20" s="13"/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6"/>
      <c r="W20" s="23" t="s">
        <v>1</v>
      </c>
      <c r="X20" s="327"/>
      <c r="Y20" s="328"/>
      <c r="Z20" s="328"/>
      <c r="AA20" s="328"/>
      <c r="AB20" s="328"/>
      <c r="AC20" s="329"/>
      <c r="AE20" s="195"/>
      <c r="AF20" s="195"/>
      <c r="AG20" s="195"/>
      <c r="AH20" s="195"/>
      <c r="AI20" s="237" t="s">
        <v>98</v>
      </c>
      <c r="AJ20" s="226" t="s">
        <v>57</v>
      </c>
      <c r="AK20" s="226" t="s">
        <v>92</v>
      </c>
      <c r="AN20" s="226" t="s">
        <v>102</v>
      </c>
      <c r="AO20" s="226" t="s">
        <v>58</v>
      </c>
      <c r="AP20" s="226" t="s">
        <v>93</v>
      </c>
      <c r="AS20" s="226" t="s">
        <v>106</v>
      </c>
      <c r="AT20" s="226" t="s">
        <v>59</v>
      </c>
      <c r="AU20" s="226" t="s">
        <v>94</v>
      </c>
      <c r="AV20" s="198"/>
      <c r="AW20" s="236"/>
    </row>
    <row r="21" spans="1:49" ht="11" customHeight="1" x14ac:dyDescent="0.15">
      <c r="A21" s="13"/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6"/>
      <c r="W21" s="15" t="s">
        <v>0</v>
      </c>
      <c r="X21" s="321"/>
      <c r="Y21" s="322"/>
      <c r="Z21" s="322"/>
      <c r="AA21" s="322"/>
      <c r="AB21" s="322"/>
      <c r="AC21" s="323"/>
      <c r="AE21" s="195"/>
      <c r="AF21" s="195"/>
      <c r="AG21" s="195"/>
      <c r="AH21" s="195"/>
      <c r="AI21" s="255">
        <f>COUNTIF(B10:U51,"El 2-4 HC")</f>
        <v>0</v>
      </c>
      <c r="AJ21" s="197">
        <f>AI21*15</f>
        <v>0</v>
      </c>
      <c r="AK21" s="197">
        <f>AI21*15</f>
        <v>0</v>
      </c>
      <c r="AL21" s="251"/>
      <c r="AM21" s="251"/>
      <c r="AN21" s="256">
        <f>COUNTIF(B10:U51,"El 2-4 VC")</f>
        <v>0</v>
      </c>
      <c r="AO21" s="197">
        <f>AN21*15</f>
        <v>0</v>
      </c>
      <c r="AP21" s="197">
        <f>AN21*15</f>
        <v>0</v>
      </c>
      <c r="AQ21" s="251"/>
      <c r="AR21" s="251"/>
      <c r="AS21" s="256">
        <f>COUNTIF(B10:U51,"El 2-4 PM")</f>
        <v>0</v>
      </c>
      <c r="AT21" s="197">
        <f>AS21*15</f>
        <v>0</v>
      </c>
      <c r="AU21" s="197">
        <f>AS21*15</f>
        <v>0</v>
      </c>
      <c r="AV21" s="198"/>
      <c r="AW21" s="236"/>
    </row>
    <row r="22" spans="1:49" ht="11" customHeight="1" x14ac:dyDescent="0.15">
      <c r="A22" s="13"/>
      <c r="B22" s="313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6"/>
      <c r="W22" s="15" t="s">
        <v>2</v>
      </c>
      <c r="X22" s="321"/>
      <c r="Y22" s="322"/>
      <c r="Z22" s="322"/>
      <c r="AA22" s="322"/>
      <c r="AB22" s="322"/>
      <c r="AC22" s="323"/>
      <c r="AE22" s="195"/>
      <c r="AF22" s="195"/>
      <c r="AG22" s="195"/>
      <c r="AH22" s="195"/>
      <c r="AI22" s="239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236"/>
    </row>
    <row r="23" spans="1:49" ht="11" customHeight="1" thickBot="1" x14ac:dyDescent="0.2">
      <c r="A23" s="13"/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6"/>
      <c r="W23" s="15" t="s">
        <v>43</v>
      </c>
      <c r="X23" s="60"/>
      <c r="Y23" s="322"/>
      <c r="Z23" s="322"/>
      <c r="AA23" s="322"/>
      <c r="AB23" s="322"/>
      <c r="AC23" s="323"/>
      <c r="AE23" s="195"/>
      <c r="AF23" s="195"/>
      <c r="AG23" s="195"/>
      <c r="AH23" s="195"/>
      <c r="AI23" s="240" t="s">
        <v>99</v>
      </c>
      <c r="AJ23" s="241" t="s">
        <v>54</v>
      </c>
      <c r="AK23" s="241" t="s">
        <v>92</v>
      </c>
      <c r="AL23" s="198"/>
      <c r="AM23" s="198"/>
      <c r="AN23" s="241" t="s">
        <v>103</v>
      </c>
      <c r="AO23" s="241" t="s">
        <v>60</v>
      </c>
      <c r="AP23" s="241" t="s">
        <v>93</v>
      </c>
      <c r="AQ23" s="198"/>
      <c r="AR23" s="198"/>
      <c r="AS23" s="241" t="s">
        <v>107</v>
      </c>
      <c r="AT23" s="241" t="s">
        <v>61</v>
      </c>
      <c r="AU23" s="241" t="s">
        <v>94</v>
      </c>
      <c r="AV23" s="198"/>
      <c r="AW23" s="236"/>
    </row>
    <row r="24" spans="1:49" ht="11" customHeight="1" x14ac:dyDescent="0.15">
      <c r="A24" s="13"/>
      <c r="B24" s="314"/>
      <c r="C24" s="314"/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5"/>
      <c r="V24" s="6"/>
      <c r="W24" s="15" t="s">
        <v>3</v>
      </c>
      <c r="X24" s="32"/>
      <c r="Y24" s="366"/>
      <c r="Z24" s="367"/>
      <c r="AA24" s="367"/>
      <c r="AB24" s="367"/>
      <c r="AC24" s="368"/>
      <c r="AE24" s="195"/>
      <c r="AF24" s="195"/>
      <c r="AG24" s="195"/>
      <c r="AH24" s="195"/>
      <c r="AI24" s="255">
        <f>COUNTIF(B13:U54,"El 3-4 HC")</f>
        <v>0</v>
      </c>
      <c r="AJ24" s="197">
        <f>AI24*15</f>
        <v>0</v>
      </c>
      <c r="AK24" s="197">
        <f>AI24*15</f>
        <v>0</v>
      </c>
      <c r="AL24" s="251"/>
      <c r="AM24" s="251"/>
      <c r="AN24" s="256">
        <f>COUNTIF(B13:U54,"El 3-4 VC")</f>
        <v>0</v>
      </c>
      <c r="AO24" s="197">
        <f>AN24*15</f>
        <v>0</v>
      </c>
      <c r="AP24" s="197">
        <f>AN24*15</f>
        <v>0</v>
      </c>
      <c r="AQ24" s="251"/>
      <c r="AR24" s="251"/>
      <c r="AS24" s="256">
        <f>COUNTIF(B13:U54,"El 3-4 PM")</f>
        <v>0</v>
      </c>
      <c r="AT24" s="197">
        <f>AS24*15</f>
        <v>0</v>
      </c>
      <c r="AU24" s="197">
        <f>AS24*15</f>
        <v>0</v>
      </c>
      <c r="AV24" s="198"/>
      <c r="AW24" s="236"/>
    </row>
    <row r="25" spans="1:49" ht="11" customHeight="1" x14ac:dyDescent="0.15">
      <c r="A25" s="13"/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30"/>
      <c r="V25" s="6"/>
      <c r="W25" s="15" t="s">
        <v>4</v>
      </c>
      <c r="X25" s="19"/>
      <c r="Y25" s="321"/>
      <c r="Z25" s="322"/>
      <c r="AA25" s="322"/>
      <c r="AB25" s="322"/>
      <c r="AC25" s="323"/>
      <c r="AE25" s="195"/>
      <c r="AF25" s="195"/>
      <c r="AG25" s="195"/>
      <c r="AH25" s="195"/>
      <c r="AI25" s="238"/>
      <c r="AL25" s="198"/>
      <c r="AM25" s="198"/>
      <c r="AQ25" s="198"/>
      <c r="AR25" s="198"/>
      <c r="AS25" s="198"/>
      <c r="AT25" s="198"/>
      <c r="AU25" s="198"/>
      <c r="AV25" s="198"/>
      <c r="AW25" s="236"/>
    </row>
    <row r="26" spans="1:49" ht="11" customHeight="1" x14ac:dyDescent="0.15">
      <c r="A26" s="13"/>
      <c r="B26" s="313"/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93"/>
      <c r="V26" s="6"/>
      <c r="W26" s="20" t="s">
        <v>5</v>
      </c>
      <c r="X26" s="21"/>
      <c r="Y26" s="184">
        <f>INT(AH19/60)</f>
        <v>0</v>
      </c>
      <c r="Z26" s="188" t="s">
        <v>15</v>
      </c>
      <c r="AA26" s="183">
        <f>MOD(AH19,60)</f>
        <v>0</v>
      </c>
      <c r="AB26" s="30"/>
      <c r="AC26" s="31"/>
      <c r="AE26" s="195"/>
      <c r="AF26" s="195"/>
      <c r="AG26" s="195"/>
      <c r="AH26" s="195"/>
      <c r="AI26" s="233" t="s">
        <v>65</v>
      </c>
      <c r="AJ26" s="56" t="s">
        <v>56</v>
      </c>
      <c r="AK26" s="56" t="s">
        <v>57</v>
      </c>
      <c r="AL26" s="56" t="s">
        <v>54</v>
      </c>
      <c r="AM26" s="198"/>
      <c r="AN26" s="56" t="s">
        <v>68</v>
      </c>
      <c r="AO26" s="227" t="s">
        <v>96</v>
      </c>
      <c r="AP26" s="227" t="s">
        <v>58</v>
      </c>
      <c r="AQ26" s="227" t="s">
        <v>60</v>
      </c>
      <c r="AR26" s="198"/>
      <c r="AS26" s="56" t="s">
        <v>55</v>
      </c>
      <c r="AT26" s="227" t="s">
        <v>95</v>
      </c>
      <c r="AU26" s="227" t="s">
        <v>59</v>
      </c>
      <c r="AV26" s="227" t="s">
        <v>61</v>
      </c>
      <c r="AW26" s="236"/>
    </row>
    <row r="27" spans="1:49" ht="11" customHeight="1" thickBot="1" x14ac:dyDescent="0.2">
      <c r="A27" s="13"/>
      <c r="B27" s="319"/>
      <c r="C27" s="319"/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20"/>
      <c r="V27" s="6"/>
      <c r="W27" s="7"/>
      <c r="X27" s="7"/>
      <c r="Y27" s="369"/>
      <c r="Z27" s="369"/>
      <c r="AA27" s="6"/>
      <c r="AB27" s="27"/>
      <c r="AC27" s="27"/>
      <c r="AE27" s="195"/>
      <c r="AF27" s="195"/>
      <c r="AG27" s="195"/>
      <c r="AH27" s="195"/>
      <c r="AI27" s="248">
        <f>COUNTIF(B10:U51,"El 1-2-3 HC")</f>
        <v>0</v>
      </c>
      <c r="AJ27" s="197">
        <f>AI27*15</f>
        <v>0</v>
      </c>
      <c r="AK27" s="197">
        <f>AI27*15</f>
        <v>0</v>
      </c>
      <c r="AL27" s="197">
        <f>AI27*15</f>
        <v>0</v>
      </c>
      <c r="AM27" s="251"/>
      <c r="AN27" s="197">
        <f>COUNTIF(B10:U51,"El 1-2-3 VC")</f>
        <v>0</v>
      </c>
      <c r="AO27" s="197">
        <f>AN27*15</f>
        <v>0</v>
      </c>
      <c r="AP27" s="197">
        <f>AN27*15</f>
        <v>0</v>
      </c>
      <c r="AQ27" s="197">
        <f>AN27*15</f>
        <v>0</v>
      </c>
      <c r="AR27" s="251"/>
      <c r="AS27" s="197">
        <f>COUNTIF(B10:U51,"El 1-2-3 PM")</f>
        <v>0</v>
      </c>
      <c r="AT27" s="197">
        <f>AS27*15</f>
        <v>0</v>
      </c>
      <c r="AU27" s="197">
        <f>AS27*15</f>
        <v>0</v>
      </c>
      <c r="AV27" s="197">
        <f>AS27*15</f>
        <v>0</v>
      </c>
      <c r="AW27" s="236"/>
    </row>
    <row r="28" spans="1:49" ht="11" customHeight="1" x14ac:dyDescent="0.15">
      <c r="A28" s="13"/>
      <c r="B28" s="314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5"/>
      <c r="V28" s="6"/>
      <c r="W28" s="358" t="s">
        <v>6</v>
      </c>
      <c r="X28" s="359"/>
      <c r="Y28" s="359"/>
      <c r="Z28" s="359"/>
      <c r="AA28" s="359"/>
      <c r="AB28" s="359"/>
      <c r="AC28" s="360"/>
      <c r="AE28" s="214" t="s">
        <v>54</v>
      </c>
      <c r="AF28" s="213" t="s">
        <v>60</v>
      </c>
      <c r="AG28" s="216" t="s">
        <v>61</v>
      </c>
      <c r="AH28" s="193" t="s">
        <v>21</v>
      </c>
      <c r="AI28" s="239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236"/>
    </row>
    <row r="29" spans="1:49" ht="11" customHeight="1" x14ac:dyDescent="0.15">
      <c r="A29" s="13"/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30"/>
      <c r="V29" s="6"/>
      <c r="W29" s="361"/>
      <c r="X29" s="362"/>
      <c r="Y29" s="362"/>
      <c r="Z29" s="362"/>
      <c r="AA29" s="362"/>
      <c r="AB29" s="362"/>
      <c r="AC29" s="363"/>
      <c r="AE29" s="195">
        <f>COUNTIF(B10:U51,"El 3 HC")</f>
        <v>0</v>
      </c>
      <c r="AF29" s="195">
        <f>COUNTIF(B10:U51,"El 3 VC")</f>
        <v>0</v>
      </c>
      <c r="AG29" s="195">
        <f>COUNTIF(B10:U51,"El 3 PM")</f>
        <v>0</v>
      </c>
      <c r="AH29" s="195">
        <f>(SUM(AE29:AG29)*0.25*60)+AP12+AP18+AO24+AQ27+AQ30+AK12+AK18+AJ24+AL27+AL30+AU12+AU18+AT24+AV27+AV30</f>
        <v>0</v>
      </c>
      <c r="AI29" s="242" t="s">
        <v>100</v>
      </c>
      <c r="AJ29" s="56" t="s">
        <v>56</v>
      </c>
      <c r="AK29" s="56" t="s">
        <v>57</v>
      </c>
      <c r="AL29" s="56" t="s">
        <v>54</v>
      </c>
      <c r="AM29" s="227" t="s">
        <v>92</v>
      </c>
      <c r="AN29" s="227" t="s">
        <v>104</v>
      </c>
      <c r="AO29" s="227" t="s">
        <v>96</v>
      </c>
      <c r="AP29" s="227" t="s">
        <v>58</v>
      </c>
      <c r="AQ29" s="227" t="s">
        <v>60</v>
      </c>
      <c r="AR29" s="227" t="s">
        <v>93</v>
      </c>
      <c r="AS29" s="227" t="s">
        <v>108</v>
      </c>
      <c r="AT29" s="227" t="s">
        <v>95</v>
      </c>
      <c r="AU29" s="227" t="s">
        <v>59</v>
      </c>
      <c r="AV29" s="227" t="s">
        <v>61</v>
      </c>
      <c r="AW29" s="243" t="s">
        <v>94</v>
      </c>
    </row>
    <row r="30" spans="1:49" ht="11" customHeight="1" x14ac:dyDescent="0.15">
      <c r="A30" s="13"/>
      <c r="B30" s="313"/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93"/>
      <c r="V30" s="6"/>
      <c r="W30" s="14" t="s">
        <v>1</v>
      </c>
      <c r="X30" s="327"/>
      <c r="Y30" s="328"/>
      <c r="Z30" s="328"/>
      <c r="AA30" s="328"/>
      <c r="AB30" s="328"/>
      <c r="AC30" s="329"/>
      <c r="AE30" s="195"/>
      <c r="AF30" s="195"/>
      <c r="AG30" s="195"/>
      <c r="AH30" s="195"/>
      <c r="AI30" s="257">
        <f>COUNTIF(B10:U51,"El 1-2-3-4 HC")</f>
        <v>0</v>
      </c>
      <c r="AJ30" s="252">
        <f>AI30*15</f>
        <v>0</v>
      </c>
      <c r="AK30" s="252">
        <f>AI30*15</f>
        <v>0</v>
      </c>
      <c r="AL30" s="252">
        <f>AI30*15</f>
        <v>0</v>
      </c>
      <c r="AM30" s="252">
        <f>AJ30*15</f>
        <v>0</v>
      </c>
      <c r="AN30" s="258">
        <f>COUNTIF(B10:U51,"El 1-2-3-4 VC")</f>
        <v>0</v>
      </c>
      <c r="AO30" s="252">
        <f>AN30*15</f>
        <v>0</v>
      </c>
      <c r="AP30" s="252">
        <f>AN30*15</f>
        <v>0</v>
      </c>
      <c r="AQ30" s="252">
        <f>AN30*15</f>
        <v>0</v>
      </c>
      <c r="AR30" s="252">
        <f>AN30*15</f>
        <v>0</v>
      </c>
      <c r="AS30" s="258">
        <f>COUNTIF(B10:U51,"El 1-2-3-4 PM")</f>
        <v>0</v>
      </c>
      <c r="AT30" s="252">
        <f>AS30*15</f>
        <v>0</v>
      </c>
      <c r="AU30" s="252">
        <f>AS30*15</f>
        <v>0</v>
      </c>
      <c r="AV30" s="252">
        <f>AS30*15</f>
        <v>0</v>
      </c>
      <c r="AW30" s="253">
        <f>AS30*15</f>
        <v>0</v>
      </c>
    </row>
    <row r="31" spans="1:49" ht="11" customHeight="1" thickBot="1" x14ac:dyDescent="0.2">
      <c r="A31" s="13"/>
      <c r="B31" s="319"/>
      <c r="C31" s="319"/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20"/>
      <c r="V31" s="6"/>
      <c r="W31" s="187" t="s">
        <v>0</v>
      </c>
      <c r="X31" s="364"/>
      <c r="Y31" s="364"/>
      <c r="Z31" s="364"/>
      <c r="AA31" s="364"/>
      <c r="AB31" s="364"/>
      <c r="AC31" s="365"/>
      <c r="AE31" s="195"/>
      <c r="AF31" s="195"/>
      <c r="AG31" s="195"/>
      <c r="AH31" s="195"/>
      <c r="AI31" s="198"/>
      <c r="AJ31" s="198"/>
      <c r="AK31" s="198"/>
      <c r="AL31" s="198"/>
      <c r="AM31" s="198"/>
      <c r="AN31" s="198"/>
      <c r="AO31" s="198"/>
      <c r="AP31" s="198"/>
      <c r="AS31" s="198"/>
      <c r="AT31" s="198"/>
      <c r="AU31" s="198"/>
      <c r="AV31" s="198"/>
      <c r="AW31" s="198"/>
    </row>
    <row r="32" spans="1:49" ht="11" customHeight="1" x14ac:dyDescent="0.15">
      <c r="A32" s="13"/>
      <c r="B32" s="354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5"/>
      <c r="V32" s="6"/>
      <c r="W32" s="15" t="s">
        <v>2</v>
      </c>
      <c r="X32" s="371"/>
      <c r="Y32" s="372"/>
      <c r="Z32" s="372"/>
      <c r="AA32" s="372"/>
      <c r="AB32" s="372"/>
      <c r="AC32" s="373"/>
      <c r="AE32" s="195">
        <f>(SUM(AE29+AE19+AE9)*0.25*60)+AI32</f>
        <v>0</v>
      </c>
      <c r="AF32" s="195">
        <f>(SUM(AF29+AF19+AF9)*0.25*60)+AN32</f>
        <v>0</v>
      </c>
      <c r="AG32" s="195">
        <f>(SUM(AG29+AG19+AG9)*0.25*60)+AS32</f>
        <v>0</v>
      </c>
      <c r="AH32" s="195"/>
      <c r="AI32" s="56">
        <f>(AI9+AI12+AI15+AI21+AI24+AI18+AI27+AI30)*15</f>
        <v>0</v>
      </c>
      <c r="AM32" s="198"/>
      <c r="AN32" s="56">
        <f>(AN9+AN12+AN15+AN18+AN21+AN24+AN27+AN30)*15</f>
        <v>0</v>
      </c>
      <c r="AS32" s="56">
        <f>(AS9+AS12+AS15+AS18+AS21+AS24+AS27+AS30)*15</f>
        <v>0</v>
      </c>
    </row>
    <row r="33" spans="1:60" ht="11" customHeight="1" x14ac:dyDescent="0.15">
      <c r="A33" s="13"/>
      <c r="B33" s="357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30"/>
      <c r="V33" s="6"/>
      <c r="W33" s="15" t="s">
        <v>43</v>
      </c>
      <c r="X33" s="60"/>
      <c r="Y33" s="322"/>
      <c r="Z33" s="322"/>
      <c r="AA33" s="322"/>
      <c r="AB33" s="322"/>
      <c r="AC33" s="323"/>
      <c r="AG33" s="27"/>
      <c r="AH33" s="27"/>
    </row>
    <row r="34" spans="1:60" ht="11" customHeight="1" x14ac:dyDescent="0.15">
      <c r="A34" s="13"/>
      <c r="B34" s="356"/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94"/>
      <c r="O34" s="394"/>
      <c r="P34" s="394"/>
      <c r="Q34" s="394"/>
      <c r="R34" s="313"/>
      <c r="S34" s="313"/>
      <c r="T34" s="313"/>
      <c r="U34" s="393"/>
      <c r="V34" s="6"/>
      <c r="W34" s="15" t="s">
        <v>3</v>
      </c>
      <c r="X34" s="32"/>
      <c r="Y34" s="366"/>
      <c r="Z34" s="367"/>
      <c r="AA34" s="367"/>
      <c r="AB34" s="367"/>
      <c r="AC34" s="368"/>
      <c r="AG34" s="27"/>
      <c r="AH34" s="27"/>
      <c r="AJ34" s="197"/>
      <c r="AK34" s="56"/>
      <c r="AL34" s="56"/>
      <c r="AM34" s="56"/>
      <c r="AO34" s="56"/>
      <c r="AP34" s="56"/>
      <c r="AQ34" s="59"/>
      <c r="AR34" s="59"/>
    </row>
    <row r="35" spans="1:60" ht="11" customHeight="1" thickBot="1" x14ac:dyDescent="0.2">
      <c r="A35" s="13"/>
      <c r="B35" s="355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20"/>
      <c r="V35" s="6"/>
      <c r="W35" s="15" t="s">
        <v>4</v>
      </c>
      <c r="X35" s="19"/>
      <c r="Y35" s="321"/>
      <c r="Z35" s="322"/>
      <c r="AA35" s="322"/>
      <c r="AB35" s="322"/>
      <c r="AC35" s="323"/>
      <c r="AG35" s="27"/>
      <c r="AH35" s="27"/>
    </row>
    <row r="36" spans="1:60" ht="11" customHeight="1" x14ac:dyDescent="0.15">
      <c r="A36" s="13"/>
      <c r="B36" s="314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5"/>
      <c r="V36" s="6"/>
      <c r="W36" s="374" t="s">
        <v>5</v>
      </c>
      <c r="X36" s="375"/>
      <c r="Y36" s="191">
        <f>INT(AH29/60)</f>
        <v>0</v>
      </c>
      <c r="Z36" s="188" t="s">
        <v>15</v>
      </c>
      <c r="AA36" s="183">
        <f>MOD(AH29,60)</f>
        <v>0</v>
      </c>
      <c r="AB36" s="30"/>
      <c r="AC36" s="31"/>
    </row>
    <row r="37" spans="1:60" ht="11" customHeight="1" x14ac:dyDescent="0.15">
      <c r="A37" s="13"/>
      <c r="B37" s="312"/>
      <c r="C37" s="312"/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30"/>
      <c r="V37" s="6"/>
      <c r="W37" s="159"/>
      <c r="X37" s="10"/>
      <c r="Y37" s="10"/>
      <c r="Z37" s="9"/>
      <c r="AA37" s="6"/>
      <c r="AB37" s="27"/>
      <c r="AC37" s="27"/>
    </row>
    <row r="38" spans="1:60" ht="11" customHeight="1" x14ac:dyDescent="0.15">
      <c r="A38" s="13"/>
      <c r="B38" s="313"/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94"/>
      <c r="O38" s="394"/>
      <c r="P38" s="394"/>
      <c r="Q38" s="394"/>
      <c r="R38" s="313"/>
      <c r="S38" s="313"/>
      <c r="T38" s="313"/>
      <c r="U38" s="393"/>
      <c r="V38" s="6"/>
      <c r="W38" s="380" t="s">
        <v>91</v>
      </c>
      <c r="X38" s="381"/>
      <c r="Y38" s="381"/>
      <c r="Z38" s="381"/>
      <c r="AA38" s="381"/>
      <c r="AB38" s="381"/>
      <c r="AC38" s="382"/>
      <c r="AE38" s="214" t="s">
        <v>92</v>
      </c>
      <c r="AF38" s="213" t="s">
        <v>93</v>
      </c>
      <c r="AG38" s="216" t="s">
        <v>94</v>
      </c>
      <c r="AH38" s="193" t="s">
        <v>21</v>
      </c>
      <c r="AJ38" s="198" t="s">
        <v>31</v>
      </c>
    </row>
    <row r="39" spans="1:60" ht="11" customHeight="1" thickBot="1" x14ac:dyDescent="0.2">
      <c r="A39" s="13"/>
      <c r="B39" s="319"/>
      <c r="C39" s="319"/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20"/>
      <c r="V39" s="6"/>
      <c r="W39" s="383"/>
      <c r="X39" s="384"/>
      <c r="Y39" s="384"/>
      <c r="Z39" s="384"/>
      <c r="AA39" s="384"/>
      <c r="AB39" s="384"/>
      <c r="AC39" s="385"/>
      <c r="AE39" s="195">
        <f>COUNTIF(B10:U51,"El 4 HC")</f>
        <v>0</v>
      </c>
      <c r="AF39" s="195">
        <f>COUNTIF(B10:U51,"El 4 VC")</f>
        <v>0</v>
      </c>
      <c r="AG39" s="195">
        <f>COUNTIF(B10:U51,"El 4 PM")</f>
        <v>0</v>
      </c>
      <c r="AH39" s="195">
        <f>(SUM(AE39:AG39)*0.25*60)+AK15+AK24+AP15+AP24+AP21+AR30+AK21+AM30+AU15+AU21+AU24+AW30</f>
        <v>0</v>
      </c>
    </row>
    <row r="40" spans="1:60" ht="11" customHeight="1" x14ac:dyDescent="0.15">
      <c r="A40" s="13"/>
      <c r="B40" s="354"/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5"/>
      <c r="V40" s="6"/>
      <c r="W40" s="14" t="s">
        <v>1</v>
      </c>
      <c r="X40" s="327"/>
      <c r="Y40" s="328"/>
      <c r="Z40" s="328"/>
      <c r="AA40" s="328"/>
      <c r="AB40" s="328"/>
      <c r="AC40" s="329"/>
      <c r="AE40" s="195"/>
      <c r="AF40" s="195"/>
      <c r="AG40" s="195"/>
      <c r="AH40" s="195"/>
    </row>
    <row r="41" spans="1:60" ht="11" customHeight="1" x14ac:dyDescent="0.15">
      <c r="A41" s="13"/>
      <c r="B41" s="357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30"/>
      <c r="V41" s="6"/>
      <c r="W41" s="187" t="s">
        <v>0</v>
      </c>
      <c r="X41" s="364"/>
      <c r="Y41" s="364"/>
      <c r="Z41" s="364"/>
      <c r="AA41" s="364"/>
      <c r="AB41" s="364"/>
      <c r="AC41" s="365"/>
      <c r="AE41" s="195"/>
      <c r="AF41" s="195"/>
      <c r="AG41" s="195"/>
      <c r="AH41" s="195"/>
    </row>
    <row r="42" spans="1:60" ht="11" customHeight="1" x14ac:dyDescent="0.15">
      <c r="A42" s="13"/>
      <c r="B42" s="356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93"/>
      <c r="V42" s="6"/>
      <c r="W42" s="15" t="s">
        <v>2</v>
      </c>
      <c r="X42" s="371"/>
      <c r="Y42" s="372"/>
      <c r="Z42" s="372"/>
      <c r="AA42" s="372"/>
      <c r="AB42" s="372"/>
      <c r="AC42" s="373"/>
      <c r="AE42" s="195">
        <f>(SUM(AE9+AE39+AE29+AE19)*0.25*60)+AI32</f>
        <v>0</v>
      </c>
      <c r="AF42" s="195">
        <f>(SUM(AF9+AF39+AF29+AF19)*0.25*60)+AN32</f>
        <v>0</v>
      </c>
      <c r="AG42" s="195">
        <f>(SUM(AG9+AG39+AG29+AG19)*0.25*60)+AS32</f>
        <v>0</v>
      </c>
      <c r="AH42" s="195"/>
    </row>
    <row r="43" spans="1:60" s="5" customFormat="1" ht="11" customHeight="1" thickBot="1" x14ac:dyDescent="0.2">
      <c r="A43" s="26"/>
      <c r="B43" s="355"/>
      <c r="C43" s="319"/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20"/>
      <c r="V43" s="8"/>
      <c r="W43" s="15" t="s">
        <v>43</v>
      </c>
      <c r="X43" s="60"/>
      <c r="Y43" s="322"/>
      <c r="Z43" s="322"/>
      <c r="AA43" s="322"/>
      <c r="AB43" s="322"/>
      <c r="AC43" s="323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44"/>
    </row>
    <row r="44" spans="1:60" ht="11" customHeight="1" x14ac:dyDescent="0.15">
      <c r="A44" s="13"/>
      <c r="B44" s="354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5"/>
      <c r="V44" s="6"/>
      <c r="W44" s="15" t="s">
        <v>3</v>
      </c>
      <c r="X44" s="32"/>
      <c r="Y44" s="366"/>
      <c r="Z44" s="367"/>
      <c r="AA44" s="367"/>
      <c r="AB44" s="367"/>
      <c r="AC44" s="368"/>
    </row>
    <row r="45" spans="1:60" ht="11" customHeight="1" x14ac:dyDescent="0.15">
      <c r="A45" s="13"/>
      <c r="B45" s="357"/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30"/>
      <c r="V45" s="6"/>
      <c r="W45" s="15" t="s">
        <v>4</v>
      </c>
      <c r="X45" s="19"/>
      <c r="Y45" s="321"/>
      <c r="Z45" s="322"/>
      <c r="AA45" s="322"/>
      <c r="AB45" s="322"/>
      <c r="AC45" s="323"/>
    </row>
    <row r="46" spans="1:60" ht="11" customHeight="1" x14ac:dyDescent="0.15">
      <c r="A46" s="13"/>
      <c r="B46" s="356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93"/>
      <c r="V46" s="6"/>
      <c r="W46" s="374" t="s">
        <v>5</v>
      </c>
      <c r="X46" s="375"/>
      <c r="Y46" s="191">
        <f>INT(AH39/60)</f>
        <v>0</v>
      </c>
      <c r="Z46" s="188" t="s">
        <v>15</v>
      </c>
      <c r="AA46" s="183">
        <f>MOD(AH39,60)</f>
        <v>0</v>
      </c>
      <c r="AB46" s="30"/>
      <c r="AC46" s="31"/>
    </row>
    <row r="47" spans="1:60" ht="11" customHeight="1" thickBot="1" x14ac:dyDescent="0.2">
      <c r="A47" s="13"/>
      <c r="B47" s="355"/>
      <c r="C47" s="319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20"/>
      <c r="V47" s="6"/>
    </row>
    <row r="48" spans="1:60" ht="11" customHeight="1" x14ac:dyDescent="0.15">
      <c r="A48" s="13"/>
      <c r="B48" s="354"/>
      <c r="C48" s="314"/>
      <c r="D48" s="314"/>
      <c r="E48" s="314"/>
      <c r="F48" s="314"/>
      <c r="G48" s="314"/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315"/>
      <c r="V48" s="6"/>
    </row>
    <row r="49" spans="1:85" ht="11" customHeight="1" x14ac:dyDescent="0.15">
      <c r="A49" s="13"/>
      <c r="B49" s="357"/>
      <c r="C49" s="312"/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30"/>
      <c r="V49" s="6"/>
    </row>
    <row r="50" spans="1:85" ht="11" customHeight="1" x14ac:dyDescent="0.15">
      <c r="A50" s="13"/>
      <c r="B50" s="356"/>
      <c r="C50" s="313"/>
      <c r="D50" s="313"/>
      <c r="E50" s="313"/>
      <c r="F50" s="400"/>
      <c r="G50" s="400"/>
      <c r="H50" s="400"/>
      <c r="I50" s="400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93"/>
      <c r="V50" s="6"/>
    </row>
    <row r="51" spans="1:85" ht="11" customHeight="1" thickBot="1" x14ac:dyDescent="0.2">
      <c r="A51" s="13"/>
      <c r="B51" s="355"/>
      <c r="C51" s="319"/>
      <c r="D51" s="319"/>
      <c r="E51" s="319"/>
      <c r="F51" s="403"/>
      <c r="G51" s="403"/>
      <c r="H51" s="403"/>
      <c r="I51" s="403"/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20"/>
      <c r="V51" s="6"/>
    </row>
    <row r="52" spans="1:85" ht="11" customHeight="1" x14ac:dyDescent="0.15">
      <c r="A52" s="7"/>
      <c r="B52" s="182">
        <f>INT(B53/60)</f>
        <v>0</v>
      </c>
      <c r="C52" s="183" t="s">
        <v>15</v>
      </c>
      <c r="D52" s="398">
        <f>MOD(B53,60)</f>
        <v>0</v>
      </c>
      <c r="E52" s="399"/>
      <c r="F52" s="184">
        <f>INT(F53/60)</f>
        <v>0</v>
      </c>
      <c r="G52" s="183" t="s">
        <v>15</v>
      </c>
      <c r="H52" s="398">
        <f>MOD(F53,60)</f>
        <v>0</v>
      </c>
      <c r="I52" s="399"/>
      <c r="J52" s="185">
        <f>INT(J53/60)</f>
        <v>0</v>
      </c>
      <c r="K52" s="186" t="s">
        <v>15</v>
      </c>
      <c r="L52" s="401">
        <f>MOD(J53,60)</f>
        <v>0</v>
      </c>
      <c r="M52" s="402"/>
      <c r="N52" s="184">
        <f>INT(N53/60)</f>
        <v>0</v>
      </c>
      <c r="O52" s="183" t="s">
        <v>15</v>
      </c>
      <c r="P52" s="398">
        <f>MOD(N53,60)</f>
        <v>0</v>
      </c>
      <c r="Q52" s="399"/>
      <c r="R52" s="184">
        <f>INT(R53/60)</f>
        <v>0</v>
      </c>
      <c r="S52" s="183" t="s">
        <v>15</v>
      </c>
      <c r="T52" s="398">
        <f>MOD(R53,60)</f>
        <v>0</v>
      </c>
      <c r="U52" s="399"/>
      <c r="V52" s="6"/>
    </row>
    <row r="53" spans="1:85" s="25" customFormat="1" ht="12.75" customHeight="1" thickBot="1" x14ac:dyDescent="0.2">
      <c r="A53" s="265">
        <f>SUM(B53:R53)</f>
        <v>0</v>
      </c>
      <c r="B53" s="266">
        <f>COUNTA(B10:E51)*0.25*60</f>
        <v>0</v>
      </c>
      <c r="C53" s="266"/>
      <c r="D53" s="266"/>
      <c r="E53" s="265"/>
      <c r="F53" s="266">
        <f>COUNTA(F10:I51)*0.25*60</f>
        <v>0</v>
      </c>
      <c r="G53" s="267"/>
      <c r="H53" s="267"/>
      <c r="I53" s="265"/>
      <c r="J53" s="266">
        <f>COUNTA(J10:M51)*0.25*60</f>
        <v>0</v>
      </c>
      <c r="K53" s="266"/>
      <c r="L53" s="266"/>
      <c r="M53" s="266"/>
      <c r="N53" s="266">
        <f>COUNTA(N10:Q51)*0.25*60</f>
        <v>0</v>
      </c>
      <c r="O53" s="266"/>
      <c r="P53" s="266"/>
      <c r="Q53" s="266"/>
      <c r="R53" s="266">
        <f>COUNTA(R10:U51)*0.25*60</f>
        <v>0</v>
      </c>
      <c r="S53" s="266"/>
      <c r="T53" s="266"/>
      <c r="U53" s="265"/>
      <c r="V53" s="24"/>
      <c r="W53" s="40"/>
      <c r="X53" s="40"/>
      <c r="Y53" s="33"/>
      <c r="Z53" s="35"/>
      <c r="AA53" s="36"/>
      <c r="AB53" s="28"/>
      <c r="AC53" s="28"/>
      <c r="AD53" s="219"/>
      <c r="AE53" s="27"/>
      <c r="AF53" s="27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</row>
    <row r="54" spans="1:85" s="25" customFormat="1" ht="12.75" customHeight="1" x14ac:dyDescent="0.15">
      <c r="A54" s="272" t="s">
        <v>89</v>
      </c>
      <c r="B54" s="273"/>
      <c r="C54" s="273"/>
      <c r="D54" s="273"/>
      <c r="E54" s="274"/>
      <c r="F54" s="273"/>
      <c r="G54" s="275"/>
      <c r="H54" s="275"/>
      <c r="I54" s="276" t="s">
        <v>90</v>
      </c>
      <c r="J54" s="273"/>
      <c r="K54" s="273"/>
      <c r="L54" s="277"/>
      <c r="M54" s="273"/>
      <c r="N54" s="273"/>
      <c r="O54" s="273"/>
      <c r="P54" s="273"/>
      <c r="Q54" s="277"/>
      <c r="R54" s="278" t="s">
        <v>116</v>
      </c>
      <c r="S54" s="278"/>
      <c r="T54" s="279"/>
      <c r="U54" s="280"/>
      <c r="V54" s="281"/>
      <c r="W54" s="395" t="s">
        <v>49</v>
      </c>
      <c r="X54" s="395"/>
      <c r="Y54" s="395"/>
      <c r="Z54" s="395"/>
      <c r="AA54" s="395"/>
      <c r="AB54" s="369">
        <f>INT(AE32/60)</f>
        <v>0</v>
      </c>
      <c r="AC54" s="369" t="s">
        <v>15</v>
      </c>
      <c r="AD54" s="370">
        <f>MOD(AE32,60)</f>
        <v>0</v>
      </c>
      <c r="AE54" s="27"/>
      <c r="AF54" s="27"/>
      <c r="AG54" s="192"/>
      <c r="AH54" s="192" t="s">
        <v>22</v>
      </c>
      <c r="AI54" s="192"/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  <c r="AT54" s="192"/>
      <c r="AU54" s="192"/>
      <c r="AV54" s="192"/>
      <c r="AW54" s="192"/>
      <c r="AX54" s="192"/>
      <c r="AY54" s="192"/>
      <c r="AZ54" s="192"/>
      <c r="BA54" s="192"/>
      <c r="BB54" s="192"/>
      <c r="BC54" s="192"/>
      <c r="BD54" s="192"/>
      <c r="BE54" s="192"/>
      <c r="BF54" s="192"/>
      <c r="BG54" s="192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</row>
    <row r="55" spans="1:85" x14ac:dyDescent="0.15">
      <c r="A55" s="282" t="s">
        <v>122</v>
      </c>
      <c r="B55" s="16"/>
      <c r="C55" s="16"/>
      <c r="D55" s="16"/>
      <c r="E55" s="16"/>
      <c r="F55" s="11"/>
      <c r="G55" s="11"/>
      <c r="H55" s="11"/>
      <c r="I55" s="283" t="s">
        <v>123</v>
      </c>
      <c r="J55" s="11"/>
      <c r="K55" s="11"/>
      <c r="M55" s="11"/>
      <c r="N55" s="11"/>
      <c r="O55" s="11"/>
      <c r="P55" s="11"/>
      <c r="Q55" s="11"/>
      <c r="R55" s="283" t="s">
        <v>117</v>
      </c>
      <c r="S55" s="10"/>
      <c r="T55" s="11"/>
      <c r="U55" s="11"/>
      <c r="V55" s="284"/>
      <c r="W55" s="395"/>
      <c r="X55" s="395"/>
      <c r="Y55" s="395"/>
      <c r="Z55" s="395"/>
      <c r="AA55" s="395"/>
      <c r="AB55" s="369"/>
      <c r="AC55" s="369"/>
      <c r="AD55" s="370"/>
    </row>
    <row r="56" spans="1:85" x14ac:dyDescent="0.15">
      <c r="A56" s="285"/>
      <c r="B56" s="11"/>
      <c r="C56" s="11"/>
      <c r="D56" s="11"/>
      <c r="E56" s="11"/>
      <c r="F56" s="11"/>
      <c r="G56" s="11"/>
      <c r="H56" s="11"/>
      <c r="I56" s="11"/>
      <c r="J56" s="11"/>
      <c r="K56" s="11"/>
      <c r="M56" s="12"/>
      <c r="N56" s="12"/>
      <c r="O56" s="12"/>
      <c r="P56" s="12"/>
      <c r="Q56" s="11"/>
      <c r="R56" s="12"/>
      <c r="S56" s="12"/>
      <c r="T56" s="12"/>
      <c r="U56" s="12"/>
      <c r="V56" s="286"/>
      <c r="W56" s="378" t="s">
        <v>50</v>
      </c>
      <c r="X56" s="378"/>
      <c r="Y56" s="378"/>
      <c r="Z56" s="378"/>
      <c r="AA56" s="378"/>
      <c r="AB56" s="369">
        <f>INT(AF32/60)</f>
        <v>0</v>
      </c>
      <c r="AC56" s="369" t="s">
        <v>15</v>
      </c>
      <c r="AD56" s="370">
        <f>MOD(AF32,60)</f>
        <v>0</v>
      </c>
      <c r="AH56" s="211" t="s">
        <v>39</v>
      </c>
      <c r="AI56" s="211" t="s">
        <v>48</v>
      </c>
      <c r="AJ56" s="211" t="s">
        <v>47</v>
      </c>
      <c r="AK56" s="244" t="s">
        <v>52</v>
      </c>
      <c r="AL56" s="245" t="s">
        <v>85</v>
      </c>
      <c r="AM56" s="245" t="s">
        <v>86</v>
      </c>
      <c r="AN56" s="245" t="s">
        <v>87</v>
      </c>
    </row>
    <row r="57" spans="1:85" s="45" customFormat="1" x14ac:dyDescent="0.15">
      <c r="A57" s="287"/>
      <c r="B57" s="269"/>
      <c r="C57" s="269"/>
      <c r="D57" s="269"/>
      <c r="E57" s="269"/>
      <c r="F57" s="269"/>
      <c r="G57" s="269"/>
      <c r="H57" s="269"/>
      <c r="J57" s="269"/>
      <c r="K57" s="269"/>
      <c r="L57" s="269"/>
      <c r="M57" s="269"/>
      <c r="N57" s="269"/>
      <c r="O57" s="269"/>
      <c r="P57" s="269"/>
      <c r="Q57" s="269"/>
      <c r="R57" s="269"/>
      <c r="S57" s="288"/>
      <c r="T57" s="288"/>
      <c r="U57" s="288"/>
      <c r="V57" s="289"/>
      <c r="W57" s="378"/>
      <c r="X57" s="378"/>
      <c r="Y57" s="378"/>
      <c r="Z57" s="378"/>
      <c r="AA57" s="378"/>
      <c r="AB57" s="369"/>
      <c r="AC57" s="369"/>
      <c r="AD57" s="370"/>
      <c r="AE57" s="8"/>
      <c r="AF57" s="8"/>
      <c r="AG57" s="8"/>
      <c r="AH57" s="212">
        <f>COUNTIF(B10:U51,"Ecole")</f>
        <v>0</v>
      </c>
      <c r="AI57" s="212">
        <f>COUNTIF(B10:U51,"DGEE")</f>
        <v>0</v>
      </c>
      <c r="AJ57" s="212">
        <f>COUNTIF(B10:U51,"Circo")</f>
        <v>0</v>
      </c>
      <c r="AK57" s="246">
        <f>COUNTIF(B10:U51,"Etabt")</f>
        <v>0</v>
      </c>
      <c r="AL57" s="246">
        <f>COUNTIF(B10:U51,"CTES")</f>
        <v>0</v>
      </c>
      <c r="AM57" s="246">
        <f>COUNTIF(B10:U51,"CIR12")</f>
        <v>0</v>
      </c>
      <c r="AN57" s="246">
        <f>COUNTIF(B10:U51,"CSHS")</f>
        <v>0</v>
      </c>
      <c r="AP57" s="192"/>
      <c r="AQ57" s="199"/>
      <c r="AR57" s="199"/>
      <c r="AS57" s="199"/>
      <c r="AT57" s="199"/>
      <c r="AU57" s="199"/>
      <c r="AV57" s="199"/>
      <c r="AW57" s="199"/>
      <c r="AX57" s="199"/>
      <c r="AY57" s="199"/>
      <c r="AZ57" s="199"/>
      <c r="BA57" s="199"/>
      <c r="BB57" s="199"/>
      <c r="BC57" s="199"/>
      <c r="BD57" s="199"/>
      <c r="BE57" s="199"/>
      <c r="BF57" s="199"/>
      <c r="BG57" s="199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</row>
    <row r="58" spans="1:85" x14ac:dyDescent="0.15">
      <c r="A58" s="290" t="s">
        <v>26</v>
      </c>
      <c r="B58" s="11"/>
      <c r="C58" s="11"/>
      <c r="D58" s="11"/>
      <c r="E58" s="11"/>
      <c r="F58" s="11"/>
      <c r="G58" s="11"/>
      <c r="H58" s="11"/>
      <c r="I58" s="291" t="s">
        <v>28</v>
      </c>
      <c r="J58" s="11"/>
      <c r="K58" s="11"/>
      <c r="L58" s="11"/>
      <c r="M58" s="11"/>
      <c r="N58" s="11"/>
      <c r="O58" s="11"/>
      <c r="P58" s="11"/>
      <c r="Q58" s="11"/>
      <c r="R58" s="11"/>
      <c r="S58" s="12"/>
      <c r="T58" s="12"/>
      <c r="U58" s="12"/>
      <c r="V58" s="286"/>
      <c r="W58" s="376" t="s">
        <v>51</v>
      </c>
      <c r="X58" s="377"/>
      <c r="Y58" s="377"/>
      <c r="Z58" s="377"/>
      <c r="AA58" s="377"/>
      <c r="AB58" s="369">
        <f>INT(AG32/60)</f>
        <v>0</v>
      </c>
      <c r="AC58" s="369" t="s">
        <v>15</v>
      </c>
      <c r="AD58" s="370">
        <f>MOD(AG32,60)</f>
        <v>0</v>
      </c>
      <c r="AH58" s="198">
        <f>SUM(AH57:AN57)</f>
        <v>0</v>
      </c>
      <c r="AI58" s="198"/>
      <c r="AJ58" s="198"/>
    </row>
    <row r="59" spans="1:85" x14ac:dyDescent="0.15">
      <c r="A59" s="285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2"/>
      <c r="T59" s="12"/>
      <c r="U59" s="12"/>
      <c r="V59" s="286"/>
      <c r="W59" s="377"/>
      <c r="X59" s="377"/>
      <c r="Y59" s="377"/>
      <c r="Z59" s="377"/>
      <c r="AA59" s="377"/>
      <c r="AB59" s="369"/>
      <c r="AC59" s="369"/>
      <c r="AD59" s="370"/>
      <c r="AE59" s="27" t="s">
        <v>125</v>
      </c>
      <c r="AF59" s="27">
        <f>COUNTIF(B10:U51,"AVS-PM")*0.25*60</f>
        <v>0</v>
      </c>
    </row>
    <row r="60" spans="1:85" x14ac:dyDescent="0.15">
      <c r="A60" s="285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2"/>
      <c r="T60" s="12"/>
      <c r="U60" s="12"/>
      <c r="V60" s="286"/>
      <c r="W60" s="379" t="s">
        <v>112</v>
      </c>
      <c r="X60" s="379"/>
      <c r="Y60" s="379"/>
      <c r="Z60" s="379"/>
      <c r="AA60" s="379"/>
      <c r="AB60" s="369">
        <f>INT(AF59/60)</f>
        <v>0</v>
      </c>
      <c r="AC60" s="369" t="s">
        <v>15</v>
      </c>
      <c r="AD60" s="370">
        <f>MOD(AF59,60)</f>
        <v>0</v>
      </c>
      <c r="AH60" s="6"/>
    </row>
    <row r="61" spans="1:85" ht="12.75" customHeight="1" x14ac:dyDescent="0.15">
      <c r="A61" s="292"/>
      <c r="B61" s="293"/>
      <c r="C61" s="293"/>
      <c r="D61" s="293"/>
      <c r="E61" s="293"/>
      <c r="F61" s="293"/>
      <c r="G61" s="270"/>
      <c r="H61" s="270"/>
      <c r="J61" s="270"/>
      <c r="K61" s="270"/>
      <c r="L61" s="269"/>
      <c r="M61" s="270"/>
      <c r="N61" s="270"/>
      <c r="O61" s="270"/>
      <c r="P61" s="270"/>
      <c r="Q61" s="270"/>
      <c r="R61" s="270"/>
      <c r="S61" s="1"/>
      <c r="T61" s="270"/>
      <c r="U61" s="270"/>
      <c r="V61" s="294"/>
      <c r="W61" s="379"/>
      <c r="X61" s="379"/>
      <c r="Y61" s="379"/>
      <c r="Z61" s="379"/>
      <c r="AA61" s="379"/>
      <c r="AB61" s="369"/>
      <c r="AC61" s="369"/>
      <c r="AD61" s="370"/>
      <c r="AE61" s="27" t="s">
        <v>22</v>
      </c>
      <c r="AF61" s="27">
        <f>AH58*0.25*60</f>
        <v>0</v>
      </c>
    </row>
    <row r="62" spans="1:85" x14ac:dyDescent="0.15">
      <c r="A62" s="285"/>
      <c r="B62" s="11"/>
      <c r="C62" s="11"/>
      <c r="D62" s="11"/>
      <c r="E62" s="11"/>
      <c r="F62" s="11"/>
      <c r="G62" s="295"/>
      <c r="H62" s="295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0"/>
      <c r="T62" s="11"/>
      <c r="U62" s="11"/>
      <c r="V62" s="284"/>
      <c r="W62" s="397" t="s">
        <v>88</v>
      </c>
      <c r="X62" s="397"/>
      <c r="Y62" s="397"/>
      <c r="Z62" s="397"/>
      <c r="AA62" s="397"/>
      <c r="AB62" s="369">
        <f>INT(AF61/60)</f>
        <v>0</v>
      </c>
      <c r="AC62" s="369" t="s">
        <v>15</v>
      </c>
      <c r="AD62" s="370">
        <f>MOD(AF61,60)</f>
        <v>0</v>
      </c>
    </row>
    <row r="63" spans="1:85" s="48" customFormat="1" x14ac:dyDescent="0.15">
      <c r="A63" s="290" t="s">
        <v>26</v>
      </c>
      <c r="B63" s="271"/>
      <c r="C63" s="271"/>
      <c r="D63" s="271"/>
      <c r="E63" s="271"/>
      <c r="F63" s="271"/>
      <c r="G63" s="271"/>
      <c r="H63" s="271"/>
      <c r="I63" s="291" t="s">
        <v>28</v>
      </c>
      <c r="J63" s="271"/>
      <c r="K63" s="271"/>
      <c r="L63" s="11"/>
      <c r="M63" s="271"/>
      <c r="N63" s="271"/>
      <c r="O63" s="271"/>
      <c r="P63" s="271"/>
      <c r="Q63" s="271"/>
      <c r="R63" s="271"/>
      <c r="S63" s="10" t="s">
        <v>32</v>
      </c>
      <c r="T63" s="271"/>
      <c r="U63" s="271"/>
      <c r="V63" s="296"/>
      <c r="W63" s="397"/>
      <c r="X63" s="397"/>
      <c r="Y63" s="397"/>
      <c r="Z63" s="397"/>
      <c r="AA63" s="397"/>
      <c r="AB63" s="369"/>
      <c r="AC63" s="369"/>
      <c r="AD63" s="370"/>
      <c r="AE63" s="27"/>
      <c r="AF63" s="27"/>
      <c r="AG63" s="192"/>
      <c r="AH63" s="48" t="s">
        <v>109</v>
      </c>
      <c r="AI63" s="192"/>
      <c r="AJ63" s="192"/>
      <c r="AK63" s="192"/>
      <c r="AL63" s="192"/>
      <c r="AM63" s="192"/>
      <c r="AN63" s="192"/>
      <c r="AO63" s="192"/>
      <c r="AP63" s="192"/>
      <c r="AQ63" s="200"/>
      <c r="AR63" s="200"/>
      <c r="AS63" s="200"/>
      <c r="AT63" s="200"/>
      <c r="AU63" s="200"/>
      <c r="AV63" s="200"/>
      <c r="AW63" s="200"/>
      <c r="AX63" s="200"/>
      <c r="AY63" s="200"/>
      <c r="AZ63" s="200"/>
      <c r="BA63" s="200"/>
      <c r="BB63" s="200"/>
      <c r="BC63" s="200"/>
      <c r="BD63" s="200"/>
      <c r="BE63" s="200"/>
      <c r="BF63" s="200"/>
      <c r="BG63" s="200"/>
      <c r="BH63" s="49"/>
    </row>
    <row r="64" spans="1:85" s="48" customFormat="1" ht="6.75" customHeight="1" x14ac:dyDescent="0.15">
      <c r="A64" s="290"/>
      <c r="B64" s="271"/>
      <c r="C64" s="271"/>
      <c r="D64" s="271"/>
      <c r="E64" s="271"/>
      <c r="F64" s="271"/>
      <c r="G64" s="271"/>
      <c r="H64" s="271"/>
      <c r="I64" s="291"/>
      <c r="J64" s="271"/>
      <c r="K64" s="271"/>
      <c r="L64" s="11"/>
      <c r="M64" s="271"/>
      <c r="N64" s="271"/>
      <c r="O64" s="271"/>
      <c r="P64" s="271"/>
      <c r="Q64" s="271"/>
      <c r="R64" s="271"/>
      <c r="S64" s="271"/>
      <c r="T64" s="271"/>
      <c r="U64" s="271"/>
      <c r="V64" s="296"/>
      <c r="W64" s="396" t="s">
        <v>113</v>
      </c>
      <c r="X64" s="396"/>
      <c r="Y64" s="396"/>
      <c r="Z64" s="396"/>
      <c r="AA64" s="396"/>
      <c r="AB64" s="369">
        <f>INT(AF65/60)</f>
        <v>0</v>
      </c>
      <c r="AC64" s="369" t="s">
        <v>15</v>
      </c>
      <c r="AD64" s="370">
        <f>MOD(AF65,60)</f>
        <v>0</v>
      </c>
      <c r="AE64" s="27"/>
      <c r="AF64" s="27"/>
      <c r="AG64" s="192"/>
      <c r="AI64" s="192"/>
      <c r="AJ64" s="192"/>
      <c r="AK64" s="192"/>
      <c r="AL64" s="192"/>
      <c r="AM64" s="192"/>
      <c r="AN64" s="192"/>
      <c r="AO64" s="192"/>
      <c r="AP64" s="192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49"/>
    </row>
    <row r="65" spans="1:34" x14ac:dyDescent="0.15">
      <c r="A65" s="297" t="s">
        <v>25</v>
      </c>
      <c r="B65" s="268"/>
      <c r="C65" s="268"/>
      <c r="D65" s="268"/>
      <c r="E65" s="298"/>
      <c r="F65" s="268"/>
      <c r="G65" s="299"/>
      <c r="H65" s="299"/>
      <c r="I65" s="283" t="s">
        <v>33</v>
      </c>
      <c r="J65" s="268"/>
      <c r="K65" s="268"/>
      <c r="L65" s="269"/>
      <c r="M65" s="268"/>
      <c r="N65" s="268"/>
      <c r="O65" s="268"/>
      <c r="P65" s="268"/>
      <c r="Q65" s="25"/>
      <c r="R65" s="268"/>
      <c r="S65" s="300"/>
      <c r="T65" s="268"/>
      <c r="U65" s="298"/>
      <c r="V65" s="301"/>
      <c r="W65" s="396"/>
      <c r="X65" s="396"/>
      <c r="Y65" s="396"/>
      <c r="Z65" s="396"/>
      <c r="AA65" s="396"/>
      <c r="AB65" s="369"/>
      <c r="AC65" s="369"/>
      <c r="AD65" s="370"/>
      <c r="AE65" s="27" t="s">
        <v>126</v>
      </c>
      <c r="AF65" s="27">
        <f>COUNTIF(B10:U51,"AVS-DEP")*0.25*60</f>
        <v>0</v>
      </c>
      <c r="AH65" s="6" t="s">
        <v>56</v>
      </c>
    </row>
    <row r="66" spans="1:34" ht="14" thickBot="1" x14ac:dyDescent="0.2">
      <c r="A66" s="302"/>
      <c r="B66" s="16"/>
      <c r="C66" s="16"/>
      <c r="D66" s="16"/>
      <c r="E66" s="16"/>
      <c r="F66" s="11"/>
      <c r="G66" s="11"/>
      <c r="H66" s="11"/>
      <c r="I66" s="7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284"/>
      <c r="W66" s="37"/>
      <c r="X66" s="37"/>
      <c r="Y66" s="37"/>
      <c r="Z66" s="37"/>
      <c r="AA66" s="37"/>
      <c r="AB66" s="369"/>
      <c r="AC66" s="369"/>
      <c r="AD66" s="370"/>
      <c r="AH66" s="6" t="s">
        <v>96</v>
      </c>
    </row>
    <row r="67" spans="1:34" ht="19" thickBot="1" x14ac:dyDescent="0.2">
      <c r="A67" s="285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2"/>
      <c r="N67" s="12"/>
      <c r="O67" s="12"/>
      <c r="P67" s="12"/>
      <c r="Q67" s="11"/>
      <c r="R67" s="12"/>
      <c r="S67" s="12"/>
      <c r="T67" s="12"/>
      <c r="U67" s="12"/>
      <c r="V67" s="286"/>
      <c r="W67" s="38" t="s">
        <v>24</v>
      </c>
      <c r="X67" s="39"/>
      <c r="Y67" s="309">
        <f>A53/1440</f>
        <v>0</v>
      </c>
      <c r="Z67" s="310"/>
      <c r="AA67" s="310"/>
      <c r="AB67" s="369"/>
      <c r="AC67" s="369"/>
      <c r="AD67" s="370"/>
      <c r="AH67" s="6" t="s">
        <v>95</v>
      </c>
    </row>
    <row r="68" spans="1:34" x14ac:dyDescent="0.15">
      <c r="A68" s="292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2"/>
      <c r="T68" s="12"/>
      <c r="U68" s="12"/>
      <c r="V68" s="286"/>
      <c r="W68" s="10"/>
      <c r="X68" s="10"/>
      <c r="AB68" s="260"/>
      <c r="AC68" s="260"/>
      <c r="AH68" s="6" t="s">
        <v>57</v>
      </c>
    </row>
    <row r="69" spans="1:34" x14ac:dyDescent="0.15">
      <c r="A69" s="285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2"/>
      <c r="T69" s="12"/>
      <c r="U69" s="12"/>
      <c r="V69" s="286"/>
      <c r="W69" s="10"/>
      <c r="X69" s="10"/>
      <c r="Y69" s="10"/>
      <c r="Z69" s="9"/>
      <c r="AA69" s="6"/>
      <c r="AB69" s="27"/>
      <c r="AC69" s="27"/>
      <c r="AH69" s="6" t="s">
        <v>58</v>
      </c>
    </row>
    <row r="70" spans="1:34" ht="14" thickBot="1" x14ac:dyDescent="0.2">
      <c r="A70" s="303" t="s">
        <v>26</v>
      </c>
      <c r="B70" s="304"/>
      <c r="C70" s="304"/>
      <c r="D70" s="304"/>
      <c r="E70" s="304"/>
      <c r="F70" s="304"/>
      <c r="G70" s="304"/>
      <c r="H70" s="304"/>
      <c r="I70" s="305" t="s">
        <v>26</v>
      </c>
      <c r="J70" s="304"/>
      <c r="K70" s="304"/>
      <c r="L70" s="306"/>
      <c r="M70" s="304"/>
      <c r="N70" s="304"/>
      <c r="O70" s="304"/>
      <c r="P70" s="304"/>
      <c r="Q70" s="304"/>
      <c r="R70" s="304"/>
      <c r="S70" s="307"/>
      <c r="T70" s="307"/>
      <c r="U70" s="307"/>
      <c r="V70" s="308"/>
      <c r="W70" s="47"/>
      <c r="X70" s="47"/>
      <c r="Y70" s="10"/>
      <c r="Z70" s="9"/>
      <c r="AA70" s="6"/>
      <c r="AB70" s="27"/>
      <c r="AC70" s="27"/>
      <c r="AH70" s="6" t="s">
        <v>59</v>
      </c>
    </row>
    <row r="71" spans="1:34" x14ac:dyDescent="0.15">
      <c r="A71" s="7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6"/>
      <c r="W71" s="10"/>
      <c r="X71" s="10"/>
      <c r="Y71" s="10"/>
      <c r="Z71" s="9"/>
      <c r="AA71" s="6"/>
      <c r="AB71" s="27"/>
      <c r="AC71" s="27"/>
      <c r="AH71" s="6" t="s">
        <v>54</v>
      </c>
    </row>
    <row r="72" spans="1:34" x14ac:dyDescent="0.15">
      <c r="A72" s="7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6"/>
      <c r="W72" s="10"/>
      <c r="X72" s="10"/>
      <c r="Y72" s="10"/>
      <c r="Z72" s="9"/>
      <c r="AA72" s="6"/>
      <c r="AB72" s="27"/>
      <c r="AC72" s="27"/>
      <c r="AH72" s="6" t="s">
        <v>60</v>
      </c>
    </row>
    <row r="73" spans="1:34" x14ac:dyDescent="0.15">
      <c r="A73" s="7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6"/>
      <c r="W73" s="10"/>
      <c r="X73" s="10"/>
      <c r="Y73" s="10"/>
      <c r="Z73" s="9"/>
      <c r="AA73" s="6"/>
      <c r="AB73" s="27"/>
      <c r="AC73" s="27"/>
      <c r="AH73" s="6" t="s">
        <v>61</v>
      </c>
    </row>
    <row r="74" spans="1:34" x14ac:dyDescent="0.1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6"/>
      <c r="W74" s="10"/>
      <c r="X74" s="10"/>
      <c r="Y74" s="10"/>
      <c r="Z74" s="9"/>
      <c r="AA74" s="6"/>
      <c r="AB74" s="27"/>
      <c r="AC74" s="27"/>
      <c r="AH74" s="6" t="s">
        <v>92</v>
      </c>
    </row>
    <row r="75" spans="1:34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6"/>
      <c r="W75" s="10"/>
      <c r="X75" s="10"/>
      <c r="Y75" s="10"/>
      <c r="Z75" s="9"/>
      <c r="AA75" s="6"/>
      <c r="AB75" s="27"/>
      <c r="AC75" s="27"/>
      <c r="AH75" s="6" t="s">
        <v>93</v>
      </c>
    </row>
    <row r="76" spans="1:34" x14ac:dyDescent="0.1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6"/>
      <c r="W76" s="10"/>
      <c r="X76" s="10"/>
      <c r="Y76" s="10"/>
      <c r="Z76" s="9"/>
      <c r="AA76" s="6"/>
      <c r="AB76" s="27"/>
      <c r="AC76" s="27"/>
      <c r="AH76" s="6" t="s">
        <v>94</v>
      </c>
    </row>
    <row r="77" spans="1:34" x14ac:dyDescent="0.1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6"/>
      <c r="W77" s="10"/>
      <c r="X77" s="10"/>
      <c r="Y77" s="10"/>
      <c r="Z77" s="9"/>
      <c r="AA77" s="6"/>
      <c r="AB77" s="27"/>
      <c r="AC77" s="27"/>
      <c r="AH77" s="192" t="s">
        <v>110</v>
      </c>
    </row>
    <row r="78" spans="1:34" x14ac:dyDescent="0.1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6"/>
      <c r="W78" s="10"/>
      <c r="X78" s="10"/>
      <c r="Y78" s="10"/>
      <c r="Z78" s="9"/>
      <c r="AA78" s="6"/>
      <c r="AB78" s="27"/>
      <c r="AC78" s="27"/>
      <c r="AH78" s="6" t="s">
        <v>47</v>
      </c>
    </row>
    <row r="79" spans="1:34" x14ac:dyDescent="0.1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6"/>
      <c r="W79" s="10"/>
      <c r="X79" s="10"/>
      <c r="Y79" s="10"/>
      <c r="Z79" s="9"/>
      <c r="AA79" s="6"/>
      <c r="AB79" s="27"/>
      <c r="AC79" s="27"/>
      <c r="AH79" s="6" t="s">
        <v>39</v>
      </c>
    </row>
    <row r="80" spans="1:34" x14ac:dyDescent="0.1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6"/>
      <c r="W80" s="10"/>
      <c r="X80" s="10"/>
      <c r="Y80" s="10"/>
      <c r="Z80" s="9"/>
      <c r="AA80" s="6"/>
      <c r="AB80" s="27"/>
      <c r="AC80" s="27"/>
      <c r="AH80" s="6" t="s">
        <v>48</v>
      </c>
    </row>
    <row r="81" spans="2:34" x14ac:dyDescent="0.1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6"/>
      <c r="W81" s="10"/>
      <c r="X81" s="10"/>
      <c r="Y81" s="10"/>
      <c r="Z81" s="9"/>
      <c r="AA81" s="6"/>
      <c r="AB81" s="27"/>
      <c r="AC81" s="27"/>
      <c r="AH81" s="6" t="s">
        <v>52</v>
      </c>
    </row>
    <row r="82" spans="2:34" x14ac:dyDescent="0.1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6"/>
      <c r="W82" s="10"/>
      <c r="X82" s="10"/>
      <c r="Y82" s="10"/>
      <c r="Z82" s="9"/>
      <c r="AA82" s="6"/>
      <c r="AB82" s="27"/>
      <c r="AC82" s="27"/>
      <c r="AH82" s="6" t="s">
        <v>85</v>
      </c>
    </row>
    <row r="83" spans="2:34" x14ac:dyDescent="0.1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6"/>
      <c r="W83" s="10"/>
      <c r="X83" s="10"/>
      <c r="Y83" s="10"/>
      <c r="Z83" s="9"/>
      <c r="AA83" s="6"/>
      <c r="AB83" s="27"/>
      <c r="AC83" s="27"/>
      <c r="AH83" s="6" t="s">
        <v>86</v>
      </c>
    </row>
    <row r="84" spans="2:34" x14ac:dyDescent="0.1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6"/>
      <c r="W84" s="10"/>
      <c r="X84" s="10"/>
      <c r="Y84" s="10"/>
      <c r="Z84" s="9"/>
      <c r="AA84" s="6"/>
      <c r="AB84" s="27"/>
      <c r="AC84" s="27"/>
      <c r="AH84" s="6" t="s">
        <v>87</v>
      </c>
    </row>
    <row r="85" spans="2:34" x14ac:dyDescent="0.1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6"/>
      <c r="W85" s="10"/>
      <c r="X85" s="10"/>
      <c r="Y85" s="10"/>
      <c r="Z85" s="9"/>
      <c r="AA85" s="6"/>
      <c r="AB85" s="27"/>
      <c r="AC85" s="27"/>
      <c r="AH85" s="192" t="s">
        <v>111</v>
      </c>
    </row>
    <row r="86" spans="2:34" x14ac:dyDescent="0.1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6"/>
      <c r="W86" s="10"/>
      <c r="X86" s="10"/>
      <c r="Y86" s="10"/>
      <c r="Z86" s="9"/>
      <c r="AA86" s="6"/>
      <c r="AB86" s="27"/>
      <c r="AC86" s="27"/>
      <c r="AH86" s="6" t="s">
        <v>62</v>
      </c>
    </row>
    <row r="87" spans="2:34" x14ac:dyDescent="0.1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6"/>
      <c r="W87" s="10"/>
      <c r="X87" s="10"/>
      <c r="Y87" s="10"/>
      <c r="Z87" s="9"/>
      <c r="AA87" s="6"/>
      <c r="AB87" s="27"/>
      <c r="AC87" s="27"/>
      <c r="AH87" s="6" t="s">
        <v>63</v>
      </c>
    </row>
    <row r="88" spans="2:34" x14ac:dyDescent="0.1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6"/>
      <c r="W88" s="10"/>
      <c r="X88" s="10"/>
      <c r="Y88" s="10"/>
      <c r="Z88" s="9"/>
      <c r="AA88" s="6"/>
      <c r="AB88" s="27"/>
      <c r="AC88" s="27"/>
      <c r="AH88" s="6" t="s">
        <v>97</v>
      </c>
    </row>
    <row r="89" spans="2:34" x14ac:dyDescent="0.1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6"/>
      <c r="W89" s="10"/>
      <c r="X89" s="10"/>
      <c r="Y89" s="10"/>
      <c r="Z89" s="9"/>
      <c r="AA89" s="6"/>
      <c r="AB89" s="27"/>
      <c r="AC89" s="27"/>
      <c r="AH89" s="6" t="s">
        <v>64</v>
      </c>
    </row>
    <row r="90" spans="2:34" x14ac:dyDescent="0.1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6"/>
      <c r="W90" s="10"/>
      <c r="X90" s="10"/>
      <c r="Y90" s="10"/>
      <c r="Z90" s="9"/>
      <c r="AA90" s="6"/>
      <c r="AB90" s="27"/>
      <c r="AC90" s="27"/>
      <c r="AH90" s="6" t="s">
        <v>98</v>
      </c>
    </row>
    <row r="91" spans="2:34" x14ac:dyDescent="0.1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6"/>
      <c r="W91" s="10"/>
      <c r="X91" s="10"/>
      <c r="Y91" s="10"/>
      <c r="Z91" s="9"/>
      <c r="AA91" s="6"/>
      <c r="AB91" s="27"/>
      <c r="AC91" s="27"/>
      <c r="AH91" s="6" t="s">
        <v>99</v>
      </c>
    </row>
    <row r="92" spans="2:34" x14ac:dyDescent="0.1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6"/>
      <c r="W92" s="10"/>
      <c r="X92" s="10"/>
      <c r="Y92" s="10"/>
      <c r="Z92" s="9"/>
      <c r="AA92" s="6"/>
      <c r="AB92" s="27"/>
      <c r="AC92" s="27"/>
      <c r="AH92" s="6" t="s">
        <v>65</v>
      </c>
    </row>
    <row r="93" spans="2:34" x14ac:dyDescent="0.1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6"/>
      <c r="W93" s="10"/>
      <c r="X93" s="10"/>
      <c r="Y93" s="10"/>
      <c r="Z93" s="9"/>
      <c r="AA93" s="6"/>
      <c r="AB93" s="27"/>
      <c r="AC93" s="27"/>
      <c r="AH93" s="6" t="s">
        <v>100</v>
      </c>
    </row>
    <row r="94" spans="2:34" x14ac:dyDescent="0.15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6"/>
      <c r="W94" s="10"/>
      <c r="X94" s="10"/>
      <c r="Y94" s="10"/>
      <c r="Z94" s="9"/>
      <c r="AA94" s="6"/>
      <c r="AB94" s="27"/>
      <c r="AC94" s="27"/>
      <c r="AH94" s="6" t="s">
        <v>66</v>
      </c>
    </row>
    <row r="95" spans="2:34" x14ac:dyDescent="0.1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6"/>
      <c r="W95" s="10"/>
      <c r="X95" s="10"/>
      <c r="Y95" s="10"/>
      <c r="Z95" s="9"/>
      <c r="AA95" s="6"/>
      <c r="AB95" s="27"/>
      <c r="AC95" s="27"/>
      <c r="AH95" s="6" t="s">
        <v>53</v>
      </c>
    </row>
    <row r="96" spans="2:34" x14ac:dyDescent="0.15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6"/>
      <c r="W96" s="10"/>
      <c r="X96" s="10"/>
      <c r="Y96" s="10"/>
      <c r="Z96" s="9"/>
      <c r="AA96" s="6"/>
      <c r="AB96" s="27"/>
      <c r="AC96" s="27"/>
      <c r="AH96" s="6" t="s">
        <v>101</v>
      </c>
    </row>
    <row r="97" spans="2:34" x14ac:dyDescent="0.15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6"/>
      <c r="W97" s="10"/>
      <c r="X97" s="10"/>
      <c r="Y97" s="10"/>
      <c r="Z97" s="9"/>
      <c r="AA97" s="6"/>
      <c r="AB97" s="27"/>
      <c r="AC97" s="27"/>
      <c r="AH97" s="6" t="s">
        <v>67</v>
      </c>
    </row>
    <row r="98" spans="2:34" x14ac:dyDescent="0.15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6"/>
      <c r="W98" s="10"/>
      <c r="X98" s="10"/>
      <c r="Y98" s="10"/>
      <c r="Z98" s="9"/>
      <c r="AA98" s="6"/>
      <c r="AB98" s="27"/>
      <c r="AC98" s="27"/>
      <c r="AH98" s="6" t="s">
        <v>102</v>
      </c>
    </row>
    <row r="99" spans="2:34" x14ac:dyDescent="0.15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6"/>
      <c r="W99" s="10"/>
      <c r="X99" s="10"/>
      <c r="Y99" s="10"/>
      <c r="Z99" s="9"/>
      <c r="AA99" s="6"/>
      <c r="AB99" s="27"/>
      <c r="AC99" s="27"/>
      <c r="AH99" s="6" t="s">
        <v>103</v>
      </c>
    </row>
    <row r="100" spans="2:34" x14ac:dyDescent="0.15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6"/>
      <c r="W100" s="10"/>
      <c r="X100" s="10"/>
      <c r="Y100" s="10"/>
      <c r="Z100" s="9"/>
      <c r="AA100" s="6"/>
      <c r="AB100" s="27"/>
      <c r="AC100" s="27"/>
      <c r="AH100" s="6" t="s">
        <v>68</v>
      </c>
    </row>
    <row r="101" spans="2:34" x14ac:dyDescent="0.15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6"/>
      <c r="W101" s="10"/>
      <c r="X101" s="10"/>
      <c r="Y101" s="10"/>
      <c r="Z101" s="9"/>
      <c r="AA101" s="6"/>
      <c r="AB101" s="27"/>
      <c r="AC101" s="27"/>
      <c r="AH101" s="6" t="s">
        <v>104</v>
      </c>
    </row>
    <row r="102" spans="2:34" x14ac:dyDescent="0.1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6"/>
      <c r="W102" s="10"/>
      <c r="X102" s="10"/>
      <c r="Y102" s="10"/>
      <c r="Z102" s="9"/>
      <c r="AA102" s="6"/>
      <c r="AB102" s="27"/>
      <c r="AC102" s="27"/>
      <c r="AH102" s="6" t="s">
        <v>69</v>
      </c>
    </row>
    <row r="103" spans="2:34" x14ac:dyDescent="0.15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6"/>
      <c r="W103" s="10"/>
      <c r="X103" s="10"/>
      <c r="Y103" s="10"/>
      <c r="Z103" s="9"/>
      <c r="AA103" s="6"/>
      <c r="AB103" s="27"/>
      <c r="AC103" s="27"/>
      <c r="AH103" s="6" t="s">
        <v>70</v>
      </c>
    </row>
    <row r="104" spans="2:34" x14ac:dyDescent="0.15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6"/>
      <c r="W104" s="10"/>
      <c r="X104" s="10"/>
      <c r="Y104" s="10"/>
      <c r="Z104" s="9"/>
      <c r="AA104" s="6"/>
      <c r="AB104" s="27"/>
      <c r="AC104" s="27"/>
      <c r="AH104" s="6" t="s">
        <v>105</v>
      </c>
    </row>
    <row r="105" spans="2:34" x14ac:dyDescent="0.15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6"/>
      <c r="W105" s="10"/>
      <c r="X105" s="10"/>
      <c r="Y105" s="10"/>
      <c r="Z105" s="9"/>
      <c r="AA105" s="6"/>
      <c r="AB105" s="27"/>
      <c r="AC105" s="27"/>
      <c r="AH105" s="6" t="s">
        <v>71</v>
      </c>
    </row>
    <row r="106" spans="2:34" x14ac:dyDescent="0.15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6"/>
      <c r="W106" s="10"/>
      <c r="X106" s="10"/>
      <c r="Y106" s="10"/>
      <c r="Z106" s="9"/>
      <c r="AA106" s="6"/>
      <c r="AB106" s="27"/>
      <c r="AC106" s="27"/>
      <c r="AH106" s="6" t="s">
        <v>106</v>
      </c>
    </row>
    <row r="107" spans="2:34" x14ac:dyDescent="0.15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6"/>
      <c r="W107" s="10"/>
      <c r="X107" s="10"/>
      <c r="Y107" s="10"/>
      <c r="Z107" s="9"/>
      <c r="AA107" s="6"/>
      <c r="AB107" s="27"/>
      <c r="AC107" s="27"/>
      <c r="AH107" s="6" t="s">
        <v>107</v>
      </c>
    </row>
    <row r="108" spans="2:34" x14ac:dyDescent="0.15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6"/>
      <c r="W108" s="10"/>
      <c r="X108" s="10"/>
      <c r="Y108" s="10"/>
      <c r="Z108" s="9"/>
      <c r="AA108" s="6"/>
      <c r="AB108" s="27"/>
      <c r="AC108" s="27"/>
      <c r="AH108" s="6" t="s">
        <v>55</v>
      </c>
    </row>
    <row r="109" spans="2:34" x14ac:dyDescent="0.15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6"/>
      <c r="W109" s="10"/>
      <c r="X109" s="10"/>
      <c r="Y109" s="10"/>
      <c r="Z109" s="9"/>
      <c r="AA109" s="6"/>
      <c r="AB109" s="27"/>
      <c r="AC109" s="27"/>
      <c r="AH109" s="6" t="s">
        <v>108</v>
      </c>
    </row>
    <row r="110" spans="2:34" x14ac:dyDescent="0.15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6"/>
      <c r="W110" s="10"/>
      <c r="X110" s="10"/>
      <c r="Y110" s="10"/>
      <c r="Z110" s="9"/>
      <c r="AA110" s="6"/>
      <c r="AB110" s="27"/>
      <c r="AC110" s="27"/>
      <c r="AH110" s="192" t="s">
        <v>118</v>
      </c>
    </row>
    <row r="111" spans="2:34" x14ac:dyDescent="0.15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6"/>
      <c r="W111" s="10"/>
      <c r="X111" s="10"/>
      <c r="Y111" s="10"/>
      <c r="Z111" s="9"/>
      <c r="AA111" s="6"/>
      <c r="AB111" s="27"/>
      <c r="AC111" s="27"/>
    </row>
    <row r="112" spans="2:34" x14ac:dyDescent="0.15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6"/>
      <c r="W112" s="10"/>
      <c r="X112" s="10"/>
      <c r="Y112" s="10"/>
      <c r="Z112" s="9"/>
      <c r="AA112" s="6"/>
      <c r="AB112" s="27"/>
      <c r="AC112" s="27"/>
    </row>
    <row r="113" spans="2:29" x14ac:dyDescent="0.15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6"/>
      <c r="W113" s="10"/>
      <c r="X113" s="10"/>
      <c r="Y113" s="10"/>
      <c r="Z113" s="9"/>
      <c r="AA113" s="6"/>
      <c r="AB113" s="27"/>
      <c r="AC113" s="27"/>
    </row>
    <row r="114" spans="2:29" x14ac:dyDescent="0.15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6"/>
      <c r="W114" s="10"/>
      <c r="X114" s="10"/>
      <c r="Y114" s="10"/>
      <c r="Z114" s="9"/>
      <c r="AA114" s="6"/>
      <c r="AB114" s="27"/>
      <c r="AC114" s="27"/>
    </row>
    <row r="115" spans="2:29" x14ac:dyDescent="0.15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6"/>
      <c r="W115" s="10"/>
      <c r="X115" s="10"/>
      <c r="Y115" s="10"/>
      <c r="Z115" s="9"/>
      <c r="AA115" s="6"/>
      <c r="AB115" s="27"/>
      <c r="AC115" s="27"/>
    </row>
    <row r="116" spans="2:29" x14ac:dyDescent="0.15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6"/>
      <c r="W116" s="10"/>
      <c r="X116" s="10"/>
      <c r="Y116" s="10"/>
      <c r="Z116" s="9"/>
      <c r="AA116" s="6"/>
      <c r="AB116" s="27"/>
      <c r="AC116" s="27"/>
    </row>
    <row r="117" spans="2:29" x14ac:dyDescent="0.15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6"/>
      <c r="W117" s="10"/>
      <c r="X117" s="10"/>
      <c r="Y117" s="10"/>
      <c r="Z117" s="9"/>
      <c r="AA117" s="6"/>
      <c r="AB117" s="27"/>
      <c r="AC117" s="27"/>
    </row>
    <row r="118" spans="2:29" x14ac:dyDescent="0.15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6"/>
      <c r="W118" s="10"/>
      <c r="X118" s="10"/>
      <c r="Y118" s="10"/>
      <c r="Z118" s="9"/>
      <c r="AA118" s="6"/>
      <c r="AB118" s="27"/>
      <c r="AC118" s="27"/>
    </row>
    <row r="119" spans="2:29" x14ac:dyDescent="0.1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6"/>
      <c r="W119" s="10"/>
      <c r="X119" s="10"/>
      <c r="Y119" s="10"/>
      <c r="Z119" s="9"/>
      <c r="AA119" s="6"/>
      <c r="AB119" s="27"/>
      <c r="AC119" s="27"/>
    </row>
    <row r="120" spans="2:29" x14ac:dyDescent="0.15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6"/>
      <c r="W120" s="10"/>
      <c r="X120" s="10"/>
      <c r="Y120" s="10"/>
      <c r="Z120" s="9"/>
      <c r="AA120" s="6"/>
      <c r="AB120" s="27"/>
      <c r="AC120" s="27"/>
    </row>
    <row r="121" spans="2:29" x14ac:dyDescent="0.15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6"/>
      <c r="W121" s="10"/>
      <c r="X121" s="10"/>
      <c r="Y121" s="10"/>
      <c r="Z121" s="9"/>
      <c r="AA121" s="6"/>
      <c r="AB121" s="27"/>
      <c r="AC121" s="27"/>
    </row>
    <row r="122" spans="2:29" x14ac:dyDescent="0.1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6"/>
      <c r="W122" s="10"/>
      <c r="X122" s="10"/>
      <c r="Y122" s="10"/>
      <c r="Z122" s="9"/>
      <c r="AA122" s="6"/>
      <c r="AB122" s="27"/>
      <c r="AC122" s="27"/>
    </row>
    <row r="123" spans="2:29" x14ac:dyDescent="0.15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6"/>
      <c r="W123" s="10"/>
      <c r="X123" s="10"/>
      <c r="Y123" s="10"/>
      <c r="Z123" s="9"/>
      <c r="AA123" s="6"/>
      <c r="AB123" s="27"/>
      <c r="AC123" s="27"/>
    </row>
    <row r="124" spans="2:29" x14ac:dyDescent="0.15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6"/>
      <c r="W124" s="10"/>
      <c r="X124" s="10"/>
      <c r="Y124" s="10"/>
      <c r="Z124" s="9"/>
      <c r="AA124" s="6"/>
      <c r="AB124" s="27"/>
      <c r="AC124" s="27"/>
    </row>
    <row r="125" spans="2:29" x14ac:dyDescent="0.15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6"/>
      <c r="W125" s="10"/>
      <c r="X125" s="10"/>
      <c r="Y125" s="10"/>
      <c r="Z125" s="9"/>
      <c r="AA125" s="6"/>
      <c r="AB125" s="27"/>
      <c r="AC125" s="27"/>
    </row>
    <row r="126" spans="2:29" x14ac:dyDescent="0.15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6"/>
      <c r="W126" s="10"/>
      <c r="X126" s="10"/>
      <c r="Y126" s="10"/>
      <c r="Z126" s="9"/>
      <c r="AA126" s="6"/>
      <c r="AB126" s="27"/>
      <c r="AC126" s="27"/>
    </row>
    <row r="127" spans="2:29" x14ac:dyDescent="0.15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6"/>
      <c r="W127" s="10"/>
      <c r="X127" s="10"/>
      <c r="Y127" s="10"/>
      <c r="Z127" s="9"/>
      <c r="AA127" s="6"/>
      <c r="AB127" s="27"/>
      <c r="AC127" s="27"/>
    </row>
    <row r="128" spans="2:29" x14ac:dyDescent="0.15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6"/>
      <c r="W128" s="10"/>
      <c r="X128" s="10"/>
      <c r="Y128" s="10"/>
      <c r="Z128" s="9"/>
      <c r="AA128" s="6"/>
      <c r="AB128" s="27"/>
      <c r="AC128" s="27"/>
    </row>
    <row r="129" spans="2:29" x14ac:dyDescent="0.15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6"/>
      <c r="W129" s="10"/>
      <c r="X129" s="10"/>
      <c r="Y129" s="10"/>
      <c r="Z129" s="9"/>
      <c r="AA129" s="6"/>
      <c r="AB129" s="27"/>
      <c r="AC129" s="27"/>
    </row>
    <row r="130" spans="2:29" x14ac:dyDescent="0.15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6"/>
      <c r="W130" s="10"/>
      <c r="X130" s="10"/>
      <c r="Y130" s="10"/>
      <c r="Z130" s="9"/>
      <c r="AA130" s="6"/>
      <c r="AB130" s="27"/>
      <c r="AC130" s="27"/>
    </row>
    <row r="131" spans="2:29" x14ac:dyDescent="0.15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6"/>
      <c r="W131" s="10"/>
      <c r="X131" s="10"/>
      <c r="Y131" s="10"/>
      <c r="Z131" s="9"/>
      <c r="AA131" s="6"/>
      <c r="AB131" s="27"/>
      <c r="AC131" s="27"/>
    </row>
    <row r="132" spans="2:29" x14ac:dyDescent="0.15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6"/>
      <c r="W132" s="10"/>
      <c r="X132" s="10"/>
      <c r="Y132" s="10"/>
      <c r="Z132" s="9"/>
      <c r="AA132" s="6"/>
      <c r="AB132" s="27"/>
      <c r="AC132" s="27"/>
    </row>
    <row r="133" spans="2:29" x14ac:dyDescent="0.15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6"/>
      <c r="W133" s="10"/>
      <c r="X133" s="10"/>
      <c r="Y133" s="10"/>
      <c r="Z133" s="9"/>
      <c r="AA133" s="6"/>
      <c r="AB133" s="27"/>
      <c r="AC133" s="27"/>
    </row>
    <row r="134" spans="2:29" x14ac:dyDescent="0.15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6"/>
      <c r="W134" s="10"/>
      <c r="X134" s="10"/>
      <c r="Y134" s="10"/>
      <c r="Z134" s="9"/>
      <c r="AA134" s="6"/>
      <c r="AB134" s="27"/>
      <c r="AC134" s="27"/>
    </row>
    <row r="135" spans="2:29" x14ac:dyDescent="0.15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6"/>
      <c r="W135" s="10"/>
      <c r="X135" s="10"/>
      <c r="Y135" s="10"/>
      <c r="Z135" s="9"/>
      <c r="AA135" s="6"/>
      <c r="AB135" s="27"/>
      <c r="AC135" s="27"/>
    </row>
    <row r="136" spans="2:29" x14ac:dyDescent="0.15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6"/>
      <c r="W136" s="10"/>
      <c r="X136" s="10"/>
      <c r="Y136" s="10"/>
      <c r="Z136" s="9"/>
      <c r="AA136" s="6"/>
      <c r="AB136" s="27"/>
      <c r="AC136" s="27"/>
    </row>
    <row r="137" spans="2:29" x14ac:dyDescent="0.15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6"/>
      <c r="W137" s="10"/>
      <c r="X137" s="10"/>
      <c r="Y137" s="10"/>
      <c r="Z137" s="9"/>
      <c r="AA137" s="6"/>
      <c r="AB137" s="27"/>
      <c r="AC137" s="27"/>
    </row>
    <row r="138" spans="2:29" x14ac:dyDescent="0.15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6"/>
      <c r="W138" s="10"/>
      <c r="X138" s="10"/>
      <c r="Y138" s="10"/>
      <c r="Z138" s="9"/>
      <c r="AA138" s="6"/>
      <c r="AB138" s="27"/>
      <c r="AC138" s="27"/>
    </row>
    <row r="139" spans="2:29" x14ac:dyDescent="0.15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6"/>
      <c r="W139" s="10"/>
      <c r="X139" s="10"/>
      <c r="Y139" s="10"/>
      <c r="Z139" s="9"/>
      <c r="AA139" s="6"/>
      <c r="AB139" s="27"/>
      <c r="AC139" s="27"/>
    </row>
    <row r="140" spans="2:29" x14ac:dyDescent="0.15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6"/>
      <c r="W140" s="10"/>
      <c r="X140" s="10"/>
      <c r="Y140" s="10"/>
      <c r="Z140" s="9"/>
      <c r="AA140" s="6"/>
      <c r="AB140" s="27"/>
      <c r="AC140" s="27"/>
    </row>
    <row r="141" spans="2:29" x14ac:dyDescent="0.15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6"/>
      <c r="W141" s="10"/>
      <c r="X141" s="10"/>
      <c r="Y141" s="10"/>
      <c r="Z141" s="9"/>
      <c r="AA141" s="6"/>
      <c r="AB141" s="27"/>
      <c r="AC141" s="27"/>
    </row>
    <row r="142" spans="2:29" x14ac:dyDescent="0.15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6"/>
      <c r="W142" s="10"/>
      <c r="X142" s="10"/>
      <c r="Y142" s="10"/>
      <c r="Z142" s="9"/>
      <c r="AA142" s="6"/>
      <c r="AB142" s="27"/>
      <c r="AC142" s="27"/>
    </row>
    <row r="143" spans="2:29" x14ac:dyDescent="0.15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6"/>
      <c r="W143" s="10"/>
      <c r="X143" s="10"/>
      <c r="Y143" s="10"/>
      <c r="Z143" s="9"/>
      <c r="AA143" s="6"/>
      <c r="AB143" s="27"/>
      <c r="AC143" s="27"/>
    </row>
    <row r="144" spans="2:29" x14ac:dyDescent="0.15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6"/>
      <c r="W144" s="10"/>
      <c r="X144" s="10"/>
      <c r="Y144" s="10"/>
      <c r="Z144" s="9"/>
      <c r="AA144" s="6"/>
      <c r="AB144" s="27"/>
      <c r="AC144" s="27"/>
    </row>
    <row r="145" spans="2:29" x14ac:dyDescent="0.15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6"/>
      <c r="W145" s="10"/>
      <c r="X145" s="10"/>
      <c r="Y145" s="10"/>
      <c r="Z145" s="9"/>
      <c r="AA145" s="6"/>
      <c r="AB145" s="27"/>
      <c r="AC145" s="27"/>
    </row>
    <row r="146" spans="2:29" x14ac:dyDescent="0.15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6"/>
      <c r="W146" s="10"/>
      <c r="X146" s="10"/>
      <c r="Y146" s="10"/>
      <c r="Z146" s="9"/>
      <c r="AA146" s="6"/>
      <c r="AB146" s="27"/>
      <c r="AC146" s="27"/>
    </row>
    <row r="147" spans="2:29" x14ac:dyDescent="0.15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6"/>
      <c r="W147" s="10"/>
      <c r="X147" s="10"/>
      <c r="Y147" s="10"/>
      <c r="Z147" s="9"/>
      <c r="AA147" s="6"/>
      <c r="AB147" s="27"/>
      <c r="AC147" s="27"/>
    </row>
    <row r="148" spans="2:29" x14ac:dyDescent="0.15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6"/>
      <c r="W148" s="10"/>
      <c r="X148" s="10"/>
      <c r="Y148" s="10"/>
      <c r="Z148" s="9"/>
      <c r="AA148" s="6"/>
      <c r="AB148" s="27"/>
      <c r="AC148" s="27"/>
    </row>
    <row r="149" spans="2:29" x14ac:dyDescent="0.15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6"/>
      <c r="W149" s="10"/>
      <c r="X149" s="10"/>
      <c r="Y149" s="10"/>
      <c r="Z149" s="9"/>
      <c r="AA149" s="6"/>
      <c r="AB149" s="27"/>
      <c r="AC149" s="27"/>
    </row>
    <row r="150" spans="2:29" x14ac:dyDescent="0.15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6"/>
      <c r="W150" s="10"/>
      <c r="X150" s="10"/>
      <c r="Y150" s="10"/>
      <c r="Z150" s="9"/>
      <c r="AA150" s="6"/>
      <c r="AB150" s="27"/>
      <c r="AC150" s="27"/>
    </row>
    <row r="151" spans="2:29" x14ac:dyDescent="0.15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6"/>
      <c r="W151" s="10"/>
      <c r="X151" s="10"/>
      <c r="Y151" s="10"/>
      <c r="Z151" s="9"/>
      <c r="AA151" s="6"/>
      <c r="AB151" s="27"/>
      <c r="AC151" s="27"/>
    </row>
    <row r="152" spans="2:29" x14ac:dyDescent="0.15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6"/>
      <c r="W152" s="10"/>
      <c r="X152" s="10"/>
      <c r="Y152" s="10"/>
      <c r="Z152" s="9"/>
      <c r="AA152" s="6"/>
      <c r="AB152" s="27"/>
      <c r="AC152" s="27"/>
    </row>
    <row r="153" spans="2:29" x14ac:dyDescent="0.15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6"/>
      <c r="W153" s="10"/>
      <c r="X153" s="10"/>
      <c r="Y153" s="10"/>
      <c r="Z153" s="9"/>
      <c r="AA153" s="6"/>
      <c r="AB153" s="27"/>
      <c r="AC153" s="27"/>
    </row>
    <row r="154" spans="2:29" x14ac:dyDescent="0.15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6"/>
      <c r="W154" s="10"/>
      <c r="X154" s="10"/>
      <c r="Y154" s="10"/>
      <c r="Z154" s="9"/>
      <c r="AA154" s="6"/>
      <c r="AB154" s="27"/>
      <c r="AC154" s="27"/>
    </row>
    <row r="155" spans="2:29" x14ac:dyDescent="0.15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6"/>
      <c r="W155" s="10"/>
      <c r="X155" s="10"/>
      <c r="Y155" s="10"/>
      <c r="Z155" s="9"/>
      <c r="AA155" s="6"/>
      <c r="AB155" s="27"/>
      <c r="AC155" s="27"/>
    </row>
    <row r="156" spans="2:29" x14ac:dyDescent="0.15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6"/>
      <c r="W156" s="10"/>
      <c r="X156" s="10"/>
      <c r="Y156" s="10"/>
      <c r="Z156" s="9"/>
      <c r="AA156" s="6"/>
      <c r="AB156" s="27"/>
      <c r="AC156" s="27"/>
    </row>
    <row r="157" spans="2:29" x14ac:dyDescent="0.15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6"/>
      <c r="W157" s="10"/>
      <c r="X157" s="10"/>
      <c r="Y157" s="10"/>
      <c r="Z157" s="9"/>
      <c r="AA157" s="6"/>
      <c r="AB157" s="27"/>
      <c r="AC157" s="27"/>
    </row>
    <row r="158" spans="2:29" x14ac:dyDescent="0.15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6"/>
      <c r="W158" s="10"/>
      <c r="X158" s="10"/>
      <c r="Y158" s="10"/>
      <c r="Z158" s="9"/>
      <c r="AA158" s="6"/>
      <c r="AB158" s="27"/>
      <c r="AC158" s="27"/>
    </row>
    <row r="159" spans="2:29" x14ac:dyDescent="0.15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6"/>
      <c r="W159" s="10"/>
      <c r="X159" s="10"/>
      <c r="Y159" s="10"/>
      <c r="Z159" s="9"/>
      <c r="AA159" s="6"/>
      <c r="AB159" s="27"/>
      <c r="AC159" s="27"/>
    </row>
    <row r="160" spans="2:29" x14ac:dyDescent="0.15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6"/>
      <c r="W160" s="10"/>
      <c r="X160" s="10"/>
      <c r="Y160" s="10"/>
      <c r="Z160" s="9"/>
      <c r="AA160" s="6"/>
      <c r="AB160" s="27"/>
      <c r="AC160" s="27"/>
    </row>
    <row r="161" spans="2:29" x14ac:dyDescent="0.15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6"/>
      <c r="W161" s="10"/>
      <c r="X161" s="10"/>
      <c r="Y161" s="10"/>
      <c r="Z161" s="9"/>
      <c r="AA161" s="6"/>
      <c r="AB161" s="27"/>
      <c r="AC161" s="27"/>
    </row>
    <row r="162" spans="2:29" x14ac:dyDescent="0.15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6"/>
      <c r="W162" s="10"/>
      <c r="X162" s="10"/>
      <c r="Y162" s="10"/>
      <c r="Z162" s="9"/>
      <c r="AA162" s="6"/>
      <c r="AB162" s="27"/>
      <c r="AC162" s="27"/>
    </row>
    <row r="163" spans="2:29" x14ac:dyDescent="0.15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6"/>
      <c r="W163" s="10"/>
      <c r="X163" s="10"/>
      <c r="Y163" s="10"/>
      <c r="Z163" s="9"/>
      <c r="AA163" s="6"/>
      <c r="AB163" s="27"/>
      <c r="AC163" s="27"/>
    </row>
    <row r="164" spans="2:29" x14ac:dyDescent="0.15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6"/>
      <c r="W164" s="10"/>
      <c r="X164" s="10"/>
      <c r="Y164" s="10"/>
      <c r="Z164" s="9"/>
      <c r="AA164" s="6"/>
      <c r="AB164" s="27"/>
      <c r="AC164" s="27"/>
    </row>
    <row r="165" spans="2:29" x14ac:dyDescent="0.15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6"/>
      <c r="W165" s="10"/>
      <c r="X165" s="10"/>
      <c r="Y165" s="10"/>
      <c r="Z165" s="9"/>
      <c r="AA165" s="6"/>
      <c r="AB165" s="27"/>
      <c r="AC165" s="27"/>
    </row>
    <row r="166" spans="2:29" x14ac:dyDescent="0.15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6"/>
      <c r="W166" s="10"/>
      <c r="X166" s="10"/>
      <c r="Y166" s="10"/>
      <c r="Z166" s="9"/>
      <c r="AA166" s="6"/>
      <c r="AB166" s="27"/>
      <c r="AC166" s="27"/>
    </row>
    <row r="167" spans="2:29" x14ac:dyDescent="0.15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6"/>
      <c r="W167" s="10"/>
      <c r="X167" s="10"/>
      <c r="Y167" s="10"/>
      <c r="Z167" s="9"/>
      <c r="AA167" s="6"/>
      <c r="AB167" s="27"/>
      <c r="AC167" s="27"/>
    </row>
    <row r="168" spans="2:29" x14ac:dyDescent="0.15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6"/>
      <c r="W168" s="10"/>
      <c r="X168" s="10"/>
      <c r="Y168" s="10"/>
      <c r="Z168" s="9"/>
      <c r="AA168" s="6"/>
      <c r="AB168" s="27"/>
      <c r="AC168" s="27"/>
    </row>
    <row r="169" spans="2:29" x14ac:dyDescent="0.15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6"/>
      <c r="W169" s="10"/>
      <c r="X169" s="10"/>
      <c r="Y169" s="10"/>
      <c r="Z169" s="9"/>
      <c r="AA169" s="6"/>
      <c r="AB169" s="27"/>
      <c r="AC169" s="27"/>
    </row>
    <row r="170" spans="2:29" x14ac:dyDescent="0.15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6"/>
      <c r="W170" s="10"/>
      <c r="X170" s="10"/>
      <c r="Y170" s="10"/>
      <c r="Z170" s="9"/>
      <c r="AA170" s="6"/>
      <c r="AB170" s="27"/>
      <c r="AC170" s="27"/>
    </row>
    <row r="171" spans="2:29" x14ac:dyDescent="0.15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6"/>
      <c r="W171" s="10"/>
      <c r="X171" s="10"/>
      <c r="Y171" s="10"/>
      <c r="Z171" s="9"/>
      <c r="AA171" s="6"/>
      <c r="AB171" s="27"/>
      <c r="AC171" s="27"/>
    </row>
    <row r="172" spans="2:29" x14ac:dyDescent="0.15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6"/>
      <c r="W172" s="10"/>
      <c r="X172" s="10"/>
      <c r="Y172" s="10"/>
      <c r="Z172" s="9"/>
      <c r="AA172" s="6"/>
      <c r="AB172" s="27"/>
      <c r="AC172" s="27"/>
    </row>
    <row r="173" spans="2:29" x14ac:dyDescent="0.15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6"/>
      <c r="W173" s="10"/>
      <c r="X173" s="10"/>
      <c r="Y173" s="10"/>
      <c r="Z173" s="9"/>
      <c r="AA173" s="6"/>
      <c r="AB173" s="27"/>
      <c r="AC173" s="27"/>
    </row>
    <row r="174" spans="2:29" x14ac:dyDescent="0.15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6"/>
      <c r="W174" s="10"/>
      <c r="X174" s="10"/>
      <c r="Y174" s="10"/>
      <c r="Z174" s="9"/>
      <c r="AA174" s="6"/>
      <c r="AB174" s="27"/>
      <c r="AC174" s="27"/>
    </row>
    <row r="175" spans="2:29" x14ac:dyDescent="0.15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6"/>
      <c r="W175" s="10"/>
      <c r="X175" s="10"/>
      <c r="Y175" s="10"/>
      <c r="Z175" s="9"/>
      <c r="AA175" s="6"/>
      <c r="AB175" s="27"/>
      <c r="AC175" s="27"/>
    </row>
    <row r="176" spans="2:29" x14ac:dyDescent="0.15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6"/>
      <c r="W176" s="10"/>
      <c r="X176" s="10"/>
      <c r="Y176" s="10"/>
      <c r="Z176" s="9"/>
      <c r="AA176" s="6"/>
      <c r="AB176" s="27"/>
      <c r="AC176" s="27"/>
    </row>
    <row r="177" spans="2:29" x14ac:dyDescent="0.15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6"/>
      <c r="W177" s="10"/>
      <c r="X177" s="10"/>
      <c r="Y177" s="10"/>
      <c r="Z177" s="9"/>
      <c r="AA177" s="6"/>
      <c r="AB177" s="27"/>
      <c r="AC177" s="27"/>
    </row>
    <row r="178" spans="2:29" x14ac:dyDescent="0.15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6"/>
      <c r="W178" s="10"/>
      <c r="X178" s="10"/>
      <c r="Y178" s="10"/>
      <c r="Z178" s="9"/>
      <c r="AA178" s="6"/>
      <c r="AB178" s="27"/>
      <c r="AC178" s="27"/>
    </row>
    <row r="179" spans="2:29" x14ac:dyDescent="0.15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6"/>
      <c r="W179" s="10"/>
      <c r="X179" s="10"/>
      <c r="Y179" s="10"/>
      <c r="Z179" s="9"/>
      <c r="AA179" s="6"/>
      <c r="AB179" s="27"/>
      <c r="AC179" s="27"/>
    </row>
    <row r="180" spans="2:29" x14ac:dyDescent="0.15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6"/>
      <c r="W180" s="10"/>
      <c r="X180" s="10"/>
      <c r="Y180" s="10"/>
      <c r="Z180" s="9"/>
      <c r="AA180" s="6"/>
      <c r="AB180" s="27"/>
      <c r="AC180" s="27"/>
    </row>
    <row r="181" spans="2:29" x14ac:dyDescent="0.15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6"/>
      <c r="W181" s="10"/>
      <c r="X181" s="10"/>
      <c r="Y181" s="10"/>
      <c r="Z181" s="9"/>
      <c r="AA181" s="6"/>
      <c r="AB181" s="27"/>
      <c r="AC181" s="27"/>
    </row>
    <row r="182" spans="2:29" x14ac:dyDescent="0.15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6"/>
      <c r="W182" s="10"/>
      <c r="X182" s="10"/>
      <c r="Y182" s="10"/>
      <c r="Z182" s="9"/>
      <c r="AA182" s="6"/>
      <c r="AB182" s="27"/>
      <c r="AC182" s="27"/>
    </row>
    <row r="183" spans="2:29" x14ac:dyDescent="0.15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6"/>
      <c r="W183" s="10"/>
      <c r="X183" s="10"/>
      <c r="Y183" s="10"/>
      <c r="Z183" s="9"/>
      <c r="AA183" s="6"/>
      <c r="AB183" s="27"/>
      <c r="AC183" s="27"/>
    </row>
    <row r="184" spans="2:29" x14ac:dyDescent="0.15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6"/>
      <c r="W184" s="10"/>
      <c r="X184" s="10"/>
      <c r="Y184" s="10"/>
      <c r="Z184" s="9"/>
      <c r="AA184" s="6"/>
      <c r="AB184" s="27"/>
      <c r="AC184" s="27"/>
    </row>
    <row r="185" spans="2:29" x14ac:dyDescent="0.15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6"/>
      <c r="W185" s="10"/>
      <c r="X185" s="10"/>
      <c r="Y185" s="10"/>
      <c r="Z185" s="9"/>
      <c r="AA185" s="6"/>
      <c r="AB185" s="27"/>
      <c r="AC185" s="27"/>
    </row>
    <row r="186" spans="2:29" x14ac:dyDescent="0.15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6"/>
      <c r="W186" s="10"/>
      <c r="X186" s="10"/>
      <c r="Y186" s="10"/>
      <c r="Z186" s="9"/>
      <c r="AA186" s="6"/>
      <c r="AB186" s="27"/>
      <c r="AC186" s="27"/>
    </row>
    <row r="187" spans="2:29" x14ac:dyDescent="0.15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6"/>
      <c r="W187" s="10"/>
      <c r="X187" s="10"/>
      <c r="Y187" s="10"/>
      <c r="Z187" s="9"/>
      <c r="AA187" s="6"/>
      <c r="AB187" s="27"/>
      <c r="AC187" s="27"/>
    </row>
    <row r="188" spans="2:29" x14ac:dyDescent="0.15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6"/>
      <c r="W188" s="10"/>
      <c r="X188" s="10"/>
      <c r="Y188" s="10"/>
      <c r="Z188" s="9"/>
      <c r="AA188" s="6"/>
      <c r="AB188" s="27"/>
      <c r="AC188" s="27"/>
    </row>
    <row r="189" spans="2:29" x14ac:dyDescent="0.15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6"/>
      <c r="W189" s="10"/>
      <c r="X189" s="10"/>
      <c r="Y189" s="10"/>
      <c r="Z189" s="9"/>
      <c r="AA189" s="6"/>
      <c r="AB189" s="27"/>
      <c r="AC189" s="27"/>
    </row>
    <row r="190" spans="2:29" x14ac:dyDescent="0.15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6"/>
      <c r="W190" s="10"/>
      <c r="X190" s="10"/>
      <c r="Y190" s="10"/>
      <c r="Z190" s="9"/>
      <c r="AA190" s="6"/>
      <c r="AB190" s="27"/>
      <c r="AC190" s="27"/>
    </row>
    <row r="191" spans="2:29" x14ac:dyDescent="0.15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6"/>
      <c r="W191" s="10"/>
      <c r="X191" s="10"/>
      <c r="Y191" s="10"/>
      <c r="Z191" s="9"/>
      <c r="AA191" s="6"/>
      <c r="AB191" s="27"/>
      <c r="AC191" s="27"/>
    </row>
    <row r="192" spans="2:29" x14ac:dyDescent="0.15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6"/>
      <c r="W192" s="10"/>
      <c r="X192" s="10"/>
      <c r="Y192" s="10"/>
      <c r="Z192" s="9"/>
      <c r="AA192" s="6"/>
      <c r="AB192" s="27"/>
      <c r="AC192" s="27"/>
    </row>
    <row r="193" spans="2:29" x14ac:dyDescent="0.15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6"/>
      <c r="W193" s="10"/>
      <c r="X193" s="10"/>
      <c r="Y193" s="10"/>
      <c r="Z193" s="9"/>
      <c r="AA193" s="6"/>
      <c r="AB193" s="27"/>
      <c r="AC193" s="27"/>
    </row>
    <row r="194" spans="2:29" x14ac:dyDescent="0.15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6"/>
      <c r="W194" s="10"/>
      <c r="X194" s="10"/>
      <c r="Y194" s="10"/>
      <c r="Z194" s="9"/>
      <c r="AA194" s="6"/>
      <c r="AB194" s="27"/>
      <c r="AC194" s="27"/>
    </row>
    <row r="195" spans="2:29" x14ac:dyDescent="0.15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6"/>
      <c r="W195" s="10"/>
      <c r="X195" s="10"/>
      <c r="Y195" s="10"/>
      <c r="Z195" s="9"/>
      <c r="AA195" s="6"/>
      <c r="AB195" s="27"/>
      <c r="AC195" s="27"/>
    </row>
    <row r="196" spans="2:29" x14ac:dyDescent="0.15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6"/>
      <c r="W196" s="10"/>
      <c r="X196" s="10"/>
      <c r="Y196" s="10"/>
      <c r="Z196" s="9"/>
      <c r="AA196" s="6"/>
      <c r="AB196" s="27"/>
      <c r="AC196" s="27"/>
    </row>
    <row r="197" spans="2:29" x14ac:dyDescent="0.15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6"/>
      <c r="W197" s="10"/>
      <c r="X197" s="10"/>
      <c r="Y197" s="10"/>
      <c r="Z197" s="9"/>
      <c r="AA197" s="6"/>
      <c r="AB197" s="27"/>
      <c r="AC197" s="27"/>
    </row>
    <row r="198" spans="2:29" x14ac:dyDescent="0.15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6"/>
      <c r="W198" s="10"/>
      <c r="X198" s="10"/>
      <c r="Y198" s="10"/>
      <c r="Z198" s="9"/>
      <c r="AA198" s="6"/>
      <c r="AB198" s="27"/>
      <c r="AC198" s="27"/>
    </row>
    <row r="199" spans="2:29" x14ac:dyDescent="0.15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6"/>
      <c r="W199" s="10"/>
      <c r="X199" s="10"/>
      <c r="Y199" s="10"/>
      <c r="Z199" s="9"/>
      <c r="AA199" s="6"/>
      <c r="AB199" s="27"/>
      <c r="AC199" s="27"/>
    </row>
    <row r="200" spans="2:29" x14ac:dyDescent="0.15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6"/>
      <c r="W200" s="10"/>
      <c r="X200" s="10"/>
      <c r="Y200" s="10"/>
      <c r="Z200" s="9"/>
      <c r="AA200" s="6"/>
      <c r="AB200" s="27"/>
      <c r="AC200" s="27"/>
    </row>
    <row r="201" spans="2:29" x14ac:dyDescent="0.15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6"/>
      <c r="W201" s="10"/>
      <c r="X201" s="10"/>
      <c r="Y201" s="10"/>
      <c r="Z201" s="9"/>
      <c r="AA201" s="6"/>
      <c r="AB201" s="27"/>
      <c r="AC201" s="27"/>
    </row>
    <row r="202" spans="2:29" x14ac:dyDescent="0.15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6"/>
      <c r="W202" s="10"/>
      <c r="X202" s="10"/>
      <c r="Y202" s="10"/>
      <c r="Z202" s="9"/>
      <c r="AA202" s="6"/>
      <c r="AB202" s="27"/>
      <c r="AC202" s="27"/>
    </row>
    <row r="203" spans="2:29" x14ac:dyDescent="0.15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6"/>
      <c r="W203" s="10"/>
      <c r="X203" s="10"/>
      <c r="Y203" s="10"/>
      <c r="Z203" s="9"/>
      <c r="AA203" s="6"/>
      <c r="AB203" s="27"/>
      <c r="AC203" s="27"/>
    </row>
    <row r="204" spans="2:29" x14ac:dyDescent="0.15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6"/>
      <c r="W204" s="10"/>
      <c r="X204" s="10"/>
      <c r="Y204" s="10"/>
      <c r="Z204" s="9"/>
      <c r="AA204" s="6"/>
      <c r="AB204" s="27"/>
      <c r="AC204" s="27"/>
    </row>
    <row r="205" spans="2:29" x14ac:dyDescent="0.15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6"/>
      <c r="W205" s="10"/>
      <c r="X205" s="10"/>
      <c r="Y205" s="10"/>
      <c r="Z205" s="9"/>
      <c r="AA205" s="6"/>
      <c r="AB205" s="27"/>
      <c r="AC205" s="27"/>
    </row>
    <row r="206" spans="2:29" x14ac:dyDescent="0.15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6"/>
      <c r="W206" s="10"/>
      <c r="X206" s="10"/>
      <c r="Y206" s="10"/>
      <c r="Z206" s="9"/>
      <c r="AA206" s="6"/>
      <c r="AB206" s="27"/>
      <c r="AC206" s="27"/>
    </row>
    <row r="207" spans="2:29" x14ac:dyDescent="0.15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6"/>
      <c r="W207" s="10"/>
      <c r="X207" s="10"/>
      <c r="Y207" s="10"/>
      <c r="Z207" s="9"/>
      <c r="AA207" s="6"/>
      <c r="AB207" s="27"/>
      <c r="AC207" s="27"/>
    </row>
    <row r="208" spans="2:29" x14ac:dyDescent="0.15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6"/>
      <c r="W208" s="10"/>
      <c r="X208" s="10"/>
      <c r="Y208" s="10"/>
      <c r="Z208" s="9"/>
      <c r="AA208" s="6"/>
      <c r="AB208" s="27"/>
      <c r="AC208" s="27"/>
    </row>
    <row r="209" spans="2:29" x14ac:dyDescent="0.15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6"/>
      <c r="W209" s="10"/>
      <c r="X209" s="10"/>
      <c r="Y209" s="10"/>
      <c r="Z209" s="9"/>
      <c r="AA209" s="6"/>
      <c r="AB209" s="27"/>
      <c r="AC209" s="27"/>
    </row>
    <row r="210" spans="2:29" x14ac:dyDescent="0.15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6"/>
      <c r="W210" s="10"/>
      <c r="X210" s="10"/>
      <c r="Y210" s="10"/>
      <c r="Z210" s="9"/>
      <c r="AA210" s="6"/>
      <c r="AB210" s="27"/>
      <c r="AC210" s="27"/>
    </row>
    <row r="211" spans="2:29" x14ac:dyDescent="0.15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6"/>
      <c r="W211" s="10"/>
      <c r="X211" s="10"/>
      <c r="Y211" s="10"/>
      <c r="Z211" s="9"/>
      <c r="AA211" s="6"/>
      <c r="AB211" s="27"/>
      <c r="AC211" s="27"/>
    </row>
    <row r="212" spans="2:29" x14ac:dyDescent="0.15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6"/>
      <c r="W212" s="10"/>
      <c r="X212" s="10"/>
      <c r="Y212" s="10"/>
      <c r="Z212" s="9"/>
      <c r="AA212" s="6"/>
      <c r="AB212" s="27"/>
      <c r="AC212" s="27"/>
    </row>
    <row r="213" spans="2:29" x14ac:dyDescent="0.15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6"/>
      <c r="W213" s="10"/>
      <c r="X213" s="10"/>
      <c r="Y213" s="10"/>
      <c r="Z213" s="9"/>
      <c r="AA213" s="6"/>
      <c r="AB213" s="27"/>
      <c r="AC213" s="27"/>
    </row>
    <row r="214" spans="2:29" x14ac:dyDescent="0.15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6"/>
      <c r="W214" s="10"/>
      <c r="X214" s="10"/>
      <c r="Y214" s="10"/>
      <c r="Z214" s="9"/>
      <c r="AA214" s="6"/>
      <c r="AB214" s="27"/>
      <c r="AC214" s="27"/>
    </row>
    <row r="215" spans="2:29" x14ac:dyDescent="0.15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6"/>
      <c r="W215" s="10"/>
      <c r="X215" s="10"/>
      <c r="Y215" s="10"/>
      <c r="Z215" s="9"/>
      <c r="AA215" s="6"/>
      <c r="AB215" s="27"/>
      <c r="AC215" s="27"/>
    </row>
    <row r="216" spans="2:29" x14ac:dyDescent="0.15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6"/>
      <c r="W216" s="10"/>
      <c r="X216" s="10"/>
      <c r="Y216" s="10"/>
      <c r="Z216" s="9"/>
      <c r="AA216" s="6"/>
      <c r="AB216" s="27"/>
      <c r="AC216" s="27"/>
    </row>
    <row r="217" spans="2:29" x14ac:dyDescent="0.15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6"/>
      <c r="W217" s="10"/>
      <c r="X217" s="10"/>
      <c r="Y217" s="10"/>
      <c r="Z217" s="9"/>
      <c r="AA217" s="6"/>
      <c r="AB217" s="27"/>
      <c r="AC217" s="27"/>
    </row>
    <row r="218" spans="2:29" x14ac:dyDescent="0.15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6"/>
      <c r="W218" s="10"/>
      <c r="X218" s="10"/>
      <c r="Y218" s="10"/>
      <c r="Z218" s="9"/>
      <c r="AA218" s="6"/>
      <c r="AB218" s="27"/>
      <c r="AC218" s="27"/>
    </row>
    <row r="219" spans="2:29" x14ac:dyDescent="0.15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6"/>
      <c r="W219" s="10"/>
      <c r="X219" s="10"/>
      <c r="Y219" s="10"/>
      <c r="Z219" s="9"/>
      <c r="AA219" s="6"/>
      <c r="AB219" s="27"/>
      <c r="AC219" s="27"/>
    </row>
    <row r="220" spans="2:29" x14ac:dyDescent="0.15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6"/>
      <c r="W220" s="10"/>
      <c r="X220" s="10"/>
      <c r="Y220" s="10"/>
      <c r="Z220" s="9"/>
      <c r="AA220" s="6"/>
      <c r="AB220" s="27"/>
      <c r="AC220" s="27"/>
    </row>
    <row r="221" spans="2:29" x14ac:dyDescent="0.15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6"/>
      <c r="W221" s="10"/>
      <c r="X221" s="10"/>
      <c r="Y221" s="10"/>
      <c r="Z221" s="9"/>
      <c r="AA221" s="6"/>
      <c r="AB221" s="27"/>
      <c r="AC221" s="27"/>
    </row>
    <row r="222" spans="2:29" x14ac:dyDescent="0.15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6"/>
      <c r="W222" s="10"/>
      <c r="X222" s="10"/>
      <c r="Y222" s="10"/>
      <c r="Z222" s="9"/>
      <c r="AA222" s="6"/>
      <c r="AB222" s="27"/>
      <c r="AC222" s="27"/>
    </row>
    <row r="223" spans="2:29" x14ac:dyDescent="0.15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6"/>
      <c r="W223" s="10"/>
      <c r="X223" s="10"/>
      <c r="Y223" s="10"/>
      <c r="Z223" s="9"/>
      <c r="AA223" s="6"/>
      <c r="AB223" s="27"/>
      <c r="AC223" s="27"/>
    </row>
    <row r="224" spans="2:29" x14ac:dyDescent="0.15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6"/>
      <c r="W224" s="10"/>
      <c r="X224" s="10"/>
      <c r="Y224" s="10"/>
      <c r="Z224" s="9"/>
      <c r="AA224" s="6"/>
      <c r="AB224" s="27"/>
      <c r="AC224" s="27"/>
    </row>
    <row r="225" spans="2:29" x14ac:dyDescent="0.15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6"/>
      <c r="W225" s="10"/>
      <c r="X225" s="10"/>
      <c r="Y225" s="10"/>
      <c r="Z225" s="9"/>
      <c r="AA225" s="6"/>
      <c r="AB225" s="27"/>
      <c r="AC225" s="27"/>
    </row>
    <row r="226" spans="2:29" x14ac:dyDescent="0.15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6"/>
      <c r="W226" s="10"/>
      <c r="X226" s="10"/>
      <c r="Y226" s="10"/>
      <c r="Z226" s="9"/>
      <c r="AA226" s="6"/>
      <c r="AB226" s="27"/>
      <c r="AC226" s="27"/>
    </row>
    <row r="227" spans="2:29" x14ac:dyDescent="0.15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6"/>
      <c r="W227" s="10"/>
      <c r="X227" s="10"/>
      <c r="Y227" s="10"/>
      <c r="Z227" s="9"/>
      <c r="AA227" s="6"/>
      <c r="AB227" s="27"/>
      <c r="AC227" s="27"/>
    </row>
    <row r="228" spans="2:29" x14ac:dyDescent="0.15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6"/>
      <c r="W228" s="10"/>
      <c r="X228" s="10"/>
      <c r="Y228" s="10"/>
      <c r="Z228" s="9"/>
      <c r="AA228" s="6"/>
      <c r="AB228" s="27"/>
      <c r="AC228" s="27"/>
    </row>
    <row r="229" spans="2:29" x14ac:dyDescent="0.15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6"/>
      <c r="W229" s="10"/>
      <c r="X229" s="10"/>
      <c r="Y229" s="10"/>
      <c r="Z229" s="9"/>
      <c r="AA229" s="6"/>
      <c r="AB229" s="27"/>
      <c r="AC229" s="27"/>
    </row>
    <row r="230" spans="2:29" x14ac:dyDescent="0.15"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6"/>
      <c r="W230" s="10"/>
      <c r="X230" s="10"/>
      <c r="Y230" s="10"/>
      <c r="Z230" s="9"/>
      <c r="AA230" s="6"/>
      <c r="AB230" s="27"/>
      <c r="AC230" s="27"/>
    </row>
    <row r="231" spans="2:29" x14ac:dyDescent="0.15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6"/>
      <c r="W231" s="10"/>
      <c r="X231" s="10"/>
      <c r="Y231" s="10"/>
      <c r="Z231" s="9"/>
      <c r="AA231" s="6"/>
      <c r="AB231" s="27"/>
      <c r="AC231" s="27"/>
    </row>
    <row r="232" spans="2:29" x14ac:dyDescent="0.15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6"/>
      <c r="W232" s="10"/>
      <c r="X232" s="10"/>
      <c r="Y232" s="10"/>
      <c r="Z232" s="9"/>
      <c r="AA232" s="6"/>
      <c r="AB232" s="27"/>
      <c r="AC232" s="27"/>
    </row>
    <row r="233" spans="2:29" x14ac:dyDescent="0.15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6"/>
      <c r="W233" s="10"/>
      <c r="X233" s="10"/>
      <c r="Y233" s="10"/>
      <c r="Z233" s="9"/>
      <c r="AA233" s="6"/>
      <c r="AB233" s="27"/>
      <c r="AC233" s="27"/>
    </row>
    <row r="234" spans="2:29" x14ac:dyDescent="0.15"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6"/>
      <c r="W234" s="10"/>
      <c r="X234" s="10"/>
      <c r="Y234" s="10"/>
      <c r="Z234" s="9"/>
      <c r="AA234" s="6"/>
      <c r="AB234" s="27"/>
      <c r="AC234" s="27"/>
    </row>
    <row r="235" spans="2:29" x14ac:dyDescent="0.15"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6"/>
      <c r="W235" s="10"/>
      <c r="X235" s="10"/>
      <c r="Y235" s="10"/>
      <c r="Z235" s="9"/>
      <c r="AA235" s="6"/>
      <c r="AB235" s="27"/>
      <c r="AC235" s="27"/>
    </row>
    <row r="236" spans="2:29" x14ac:dyDescent="0.15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6"/>
      <c r="W236" s="10"/>
      <c r="X236" s="10"/>
      <c r="Y236" s="10"/>
      <c r="Z236" s="9"/>
      <c r="AA236" s="6"/>
      <c r="AB236" s="27"/>
      <c r="AC236" s="27"/>
    </row>
    <row r="237" spans="2:29" x14ac:dyDescent="0.15"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6"/>
      <c r="W237" s="10"/>
      <c r="X237" s="10"/>
      <c r="Y237" s="10"/>
      <c r="Z237" s="9"/>
      <c r="AA237" s="6"/>
      <c r="AB237" s="27"/>
      <c r="AC237" s="27"/>
    </row>
    <row r="238" spans="2:29" x14ac:dyDescent="0.15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6"/>
      <c r="W238" s="10"/>
      <c r="X238" s="10"/>
      <c r="Y238" s="10"/>
      <c r="Z238" s="9"/>
      <c r="AA238" s="6"/>
      <c r="AB238" s="27"/>
      <c r="AC238" s="27"/>
    </row>
    <row r="239" spans="2:29" x14ac:dyDescent="0.15"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6"/>
      <c r="W239" s="10"/>
      <c r="X239" s="10"/>
      <c r="Y239" s="10"/>
      <c r="Z239" s="9"/>
      <c r="AA239" s="6"/>
      <c r="AB239" s="27"/>
      <c r="AC239" s="27"/>
    </row>
    <row r="240" spans="2:29" x14ac:dyDescent="0.15"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6"/>
      <c r="W240" s="10"/>
      <c r="X240" s="10"/>
      <c r="Y240" s="10"/>
      <c r="Z240" s="9"/>
      <c r="AA240" s="6"/>
      <c r="AB240" s="27"/>
      <c r="AC240" s="27"/>
    </row>
    <row r="241" spans="2:29" x14ac:dyDescent="0.15"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6"/>
      <c r="W241" s="10"/>
      <c r="X241" s="10"/>
      <c r="Y241" s="10"/>
      <c r="Z241" s="9"/>
      <c r="AA241" s="6"/>
      <c r="AB241" s="27"/>
      <c r="AC241" s="27"/>
    </row>
    <row r="242" spans="2:29" x14ac:dyDescent="0.15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6"/>
      <c r="W242" s="10"/>
      <c r="X242" s="10"/>
      <c r="Y242" s="10"/>
      <c r="Z242" s="9"/>
      <c r="AA242" s="6"/>
      <c r="AB242" s="27"/>
      <c r="AC242" s="27"/>
    </row>
    <row r="243" spans="2:29" x14ac:dyDescent="0.15"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6"/>
      <c r="W243" s="10"/>
      <c r="X243" s="10"/>
      <c r="Y243" s="10"/>
      <c r="Z243" s="9"/>
      <c r="AA243" s="6"/>
      <c r="AB243" s="27"/>
      <c r="AC243" s="27"/>
    </row>
    <row r="244" spans="2:29" x14ac:dyDescent="0.15"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6"/>
      <c r="W244" s="10"/>
      <c r="X244" s="10"/>
      <c r="Y244" s="10"/>
      <c r="Z244" s="9"/>
      <c r="AA244" s="6"/>
      <c r="AB244" s="27"/>
      <c r="AC244" s="27"/>
    </row>
    <row r="245" spans="2:29" x14ac:dyDescent="0.15"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6"/>
      <c r="W245" s="10"/>
      <c r="X245" s="10"/>
      <c r="Y245" s="10"/>
      <c r="Z245" s="9"/>
      <c r="AA245" s="6"/>
      <c r="AB245" s="27"/>
      <c r="AC245" s="27"/>
    </row>
    <row r="246" spans="2:29" x14ac:dyDescent="0.15"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6"/>
      <c r="W246" s="10"/>
      <c r="X246" s="10"/>
      <c r="Y246" s="10"/>
      <c r="Z246" s="9"/>
      <c r="AA246" s="6"/>
      <c r="AB246" s="27"/>
      <c r="AC246" s="27"/>
    </row>
    <row r="247" spans="2:29" x14ac:dyDescent="0.15"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6"/>
      <c r="W247" s="10"/>
      <c r="X247" s="10"/>
      <c r="Y247" s="10"/>
      <c r="Z247" s="9"/>
      <c r="AA247" s="6"/>
      <c r="AB247" s="27"/>
      <c r="AC247" s="27"/>
    </row>
    <row r="248" spans="2:29" x14ac:dyDescent="0.15"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6"/>
      <c r="W248" s="10"/>
      <c r="X248" s="10"/>
      <c r="Y248" s="10"/>
      <c r="Z248" s="9"/>
      <c r="AA248" s="6"/>
      <c r="AB248" s="27"/>
      <c r="AC248" s="27"/>
    </row>
    <row r="249" spans="2:29" x14ac:dyDescent="0.15"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6"/>
      <c r="W249" s="10"/>
      <c r="X249" s="10"/>
      <c r="Y249" s="10"/>
      <c r="Z249" s="9"/>
      <c r="AA249" s="6"/>
      <c r="AB249" s="27"/>
      <c r="AC249" s="27"/>
    </row>
    <row r="250" spans="2:29" x14ac:dyDescent="0.15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6"/>
      <c r="W250" s="10"/>
      <c r="X250" s="10"/>
      <c r="Y250" s="10"/>
      <c r="Z250" s="9"/>
      <c r="AA250" s="6"/>
      <c r="AB250" s="27"/>
      <c r="AC250" s="27"/>
    </row>
    <row r="251" spans="2:29" x14ac:dyDescent="0.15"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6"/>
      <c r="W251" s="10"/>
      <c r="X251" s="10"/>
      <c r="Y251" s="10"/>
      <c r="Z251" s="9"/>
      <c r="AA251" s="6"/>
      <c r="AB251" s="27"/>
      <c r="AC251" s="27"/>
    </row>
    <row r="252" spans="2:29" x14ac:dyDescent="0.15"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6"/>
      <c r="W252" s="10"/>
      <c r="X252" s="10"/>
      <c r="Y252" s="10"/>
      <c r="Z252" s="9"/>
      <c r="AA252" s="6"/>
      <c r="AB252" s="27"/>
      <c r="AC252" s="27"/>
    </row>
    <row r="253" spans="2:29" x14ac:dyDescent="0.15"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6"/>
      <c r="W253" s="10"/>
      <c r="X253" s="10"/>
      <c r="Y253" s="10"/>
      <c r="Z253" s="9"/>
      <c r="AA253" s="6"/>
      <c r="AB253" s="27"/>
      <c r="AC253" s="27"/>
    </row>
    <row r="254" spans="2:29" x14ac:dyDescent="0.15"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6"/>
      <c r="W254" s="10"/>
      <c r="X254" s="10"/>
      <c r="Y254" s="10"/>
      <c r="Z254" s="9"/>
      <c r="AA254" s="6"/>
      <c r="AB254" s="27"/>
      <c r="AC254" s="27"/>
    </row>
    <row r="255" spans="2:29" x14ac:dyDescent="0.15"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6"/>
      <c r="W255" s="10"/>
      <c r="X255" s="10"/>
      <c r="Y255" s="10"/>
      <c r="Z255" s="9"/>
      <c r="AA255" s="6"/>
      <c r="AB255" s="27"/>
      <c r="AC255" s="27"/>
    </row>
    <row r="256" spans="2:29" x14ac:dyDescent="0.15"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6"/>
      <c r="W256" s="10"/>
      <c r="X256" s="10"/>
      <c r="Y256" s="10"/>
      <c r="Z256" s="9"/>
      <c r="AA256" s="6"/>
      <c r="AB256" s="27"/>
      <c r="AC256" s="27"/>
    </row>
    <row r="257" spans="2:29" x14ac:dyDescent="0.15"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6"/>
      <c r="W257" s="10"/>
      <c r="X257" s="10"/>
      <c r="Y257" s="10"/>
      <c r="Z257" s="9"/>
      <c r="AA257" s="6"/>
      <c r="AB257" s="27"/>
      <c r="AC257" s="27"/>
    </row>
    <row r="258" spans="2:29" x14ac:dyDescent="0.15"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6"/>
      <c r="W258" s="10"/>
      <c r="X258" s="10"/>
      <c r="Y258" s="10"/>
      <c r="Z258" s="9"/>
      <c r="AA258" s="6"/>
      <c r="AB258" s="27"/>
      <c r="AC258" s="27"/>
    </row>
    <row r="259" spans="2:29" x14ac:dyDescent="0.15"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6"/>
      <c r="W259" s="10"/>
      <c r="X259" s="10"/>
      <c r="Y259" s="10"/>
      <c r="Z259" s="9"/>
      <c r="AA259" s="6"/>
      <c r="AB259" s="27"/>
      <c r="AC259" s="27"/>
    </row>
    <row r="260" spans="2:29" x14ac:dyDescent="0.15"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6"/>
      <c r="W260" s="10"/>
      <c r="X260" s="10"/>
      <c r="Y260" s="10"/>
      <c r="Z260" s="9"/>
      <c r="AA260" s="6"/>
      <c r="AB260" s="27"/>
      <c r="AC260" s="27"/>
    </row>
    <row r="261" spans="2:29" x14ac:dyDescent="0.15"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6"/>
      <c r="W261" s="10"/>
      <c r="X261" s="10"/>
      <c r="Y261" s="10"/>
      <c r="Z261" s="9"/>
      <c r="AA261" s="6"/>
      <c r="AB261" s="27"/>
      <c r="AC261" s="27"/>
    </row>
    <row r="262" spans="2:29" x14ac:dyDescent="0.15"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6"/>
      <c r="W262" s="10"/>
      <c r="X262" s="10"/>
      <c r="Y262" s="10"/>
      <c r="Z262" s="9"/>
      <c r="AA262" s="6"/>
      <c r="AB262" s="27"/>
      <c r="AC262" s="27"/>
    </row>
  </sheetData>
  <sheetProtection algorithmName="SHA-512" hashValue="lUkbBs8DhdoxcPngtoXWRHIuUp2O79+AQngQHpXRdDhBrZmgfd5AjdmL0YJl6gNwGRYhQ/ivu+W+i97L3sKCxw==" saltValue="ZVIN/zEIABaKdqaj1TGF6Q==" spinCount="100000" sheet="1" selectLockedCells="1"/>
  <mergeCells count="293">
    <mergeCell ref="X41:AC41"/>
    <mergeCell ref="X42:AC42"/>
    <mergeCell ref="Y43:AC43"/>
    <mergeCell ref="Y44:AC44"/>
    <mergeCell ref="Y45:AC45"/>
    <mergeCell ref="W46:X46"/>
    <mergeCell ref="B47:E47"/>
    <mergeCell ref="F47:I47"/>
    <mergeCell ref="J47:M47"/>
    <mergeCell ref="N47:Q47"/>
    <mergeCell ref="D52:E52"/>
    <mergeCell ref="H52:I52"/>
    <mergeCell ref="L52:M52"/>
    <mergeCell ref="P52:Q52"/>
    <mergeCell ref="B37:E37"/>
    <mergeCell ref="J37:M37"/>
    <mergeCell ref="N37:Q37"/>
    <mergeCell ref="B46:E46"/>
    <mergeCell ref="F46:I46"/>
    <mergeCell ref="J46:M46"/>
    <mergeCell ref="N46:Q46"/>
    <mergeCell ref="B40:E40"/>
    <mergeCell ref="J40:M40"/>
    <mergeCell ref="N40:Q40"/>
    <mergeCell ref="B45:E45"/>
    <mergeCell ref="J45:M45"/>
    <mergeCell ref="N45:Q45"/>
    <mergeCell ref="F45:I45"/>
    <mergeCell ref="F39:I39"/>
    <mergeCell ref="J51:M51"/>
    <mergeCell ref="N51:Q51"/>
    <mergeCell ref="B51:E51"/>
    <mergeCell ref="F51:I51"/>
    <mergeCell ref="B48:E48"/>
    <mergeCell ref="F48:I48"/>
    <mergeCell ref="J48:M48"/>
    <mergeCell ref="N48:Q48"/>
    <mergeCell ref="B50:E50"/>
    <mergeCell ref="F50:I50"/>
    <mergeCell ref="J50:M50"/>
    <mergeCell ref="N50:Q50"/>
    <mergeCell ref="B49:E49"/>
    <mergeCell ref="F49:I49"/>
    <mergeCell ref="J49:M49"/>
    <mergeCell ref="N49:Q49"/>
    <mergeCell ref="R49:U49"/>
    <mergeCell ref="R46:U46"/>
    <mergeCell ref="W64:AA65"/>
    <mergeCell ref="W62:AA63"/>
    <mergeCell ref="R47:U47"/>
    <mergeCell ref="R42:U42"/>
    <mergeCell ref="R45:U45"/>
    <mergeCell ref="R43:U43"/>
    <mergeCell ref="AC56:AC57"/>
    <mergeCell ref="T52:U52"/>
    <mergeCell ref="R51:U51"/>
    <mergeCell ref="R48:U48"/>
    <mergeCell ref="R50:U50"/>
    <mergeCell ref="R40:U40"/>
    <mergeCell ref="J42:M42"/>
    <mergeCell ref="F42:I42"/>
    <mergeCell ref="B43:E43"/>
    <mergeCell ref="J43:M43"/>
    <mergeCell ref="N43:Q43"/>
    <mergeCell ref="N44:Q44"/>
    <mergeCell ref="B44:E44"/>
    <mergeCell ref="F43:I43"/>
    <mergeCell ref="F44:I44"/>
    <mergeCell ref="R44:U44"/>
    <mergeCell ref="F40:I40"/>
    <mergeCell ref="F41:I41"/>
    <mergeCell ref="R37:U37"/>
    <mergeCell ref="AD62:AD63"/>
    <mergeCell ref="B38:E38"/>
    <mergeCell ref="J38:M38"/>
    <mergeCell ref="N38:Q38"/>
    <mergeCell ref="R38:U38"/>
    <mergeCell ref="AC62:AC63"/>
    <mergeCell ref="B39:E39"/>
    <mergeCell ref="J39:M39"/>
    <mergeCell ref="AD60:AD61"/>
    <mergeCell ref="B41:E41"/>
    <mergeCell ref="J41:M41"/>
    <mergeCell ref="N41:Q41"/>
    <mergeCell ref="R41:U41"/>
    <mergeCell ref="B42:E42"/>
    <mergeCell ref="N42:Q42"/>
    <mergeCell ref="R39:U39"/>
    <mergeCell ref="AD58:AD59"/>
    <mergeCell ref="W54:AA55"/>
    <mergeCell ref="J44:M44"/>
    <mergeCell ref="AD54:AD55"/>
    <mergeCell ref="N39:Q39"/>
    <mergeCell ref="F37:I37"/>
    <mergeCell ref="F38:I38"/>
    <mergeCell ref="J36:M36"/>
    <mergeCell ref="B33:E33"/>
    <mergeCell ref="F33:I33"/>
    <mergeCell ref="J33:M33"/>
    <mergeCell ref="N33:Q33"/>
    <mergeCell ref="R33:U33"/>
    <mergeCell ref="B34:E34"/>
    <mergeCell ref="F34:I34"/>
    <mergeCell ref="J34:M34"/>
    <mergeCell ref="N34:Q34"/>
    <mergeCell ref="N36:Q36"/>
    <mergeCell ref="R36:U36"/>
    <mergeCell ref="B35:E35"/>
    <mergeCell ref="F35:I35"/>
    <mergeCell ref="J35:M35"/>
    <mergeCell ref="N35:Q35"/>
    <mergeCell ref="R35:U35"/>
    <mergeCell ref="B36:E36"/>
    <mergeCell ref="F36:I36"/>
    <mergeCell ref="R34:U34"/>
    <mergeCell ref="B31:E31"/>
    <mergeCell ref="F31:I31"/>
    <mergeCell ref="J31:M31"/>
    <mergeCell ref="N31:Q31"/>
    <mergeCell ref="R31:U31"/>
    <mergeCell ref="B32:E32"/>
    <mergeCell ref="F32:I32"/>
    <mergeCell ref="J32:M32"/>
    <mergeCell ref="N32:Q32"/>
    <mergeCell ref="R32:U32"/>
    <mergeCell ref="B29:E29"/>
    <mergeCell ref="F29:I29"/>
    <mergeCell ref="J29:M29"/>
    <mergeCell ref="N29:Q29"/>
    <mergeCell ref="R29:U29"/>
    <mergeCell ref="B30:E30"/>
    <mergeCell ref="F30:I30"/>
    <mergeCell ref="J30:M30"/>
    <mergeCell ref="N30:Q30"/>
    <mergeCell ref="R30:U30"/>
    <mergeCell ref="B27:E27"/>
    <mergeCell ref="F27:I27"/>
    <mergeCell ref="J27:M27"/>
    <mergeCell ref="N27:Q27"/>
    <mergeCell ref="R27:U27"/>
    <mergeCell ref="B28:E28"/>
    <mergeCell ref="F28:I28"/>
    <mergeCell ref="J28:M28"/>
    <mergeCell ref="N28:Q28"/>
    <mergeCell ref="R28:U28"/>
    <mergeCell ref="R26:U26"/>
    <mergeCell ref="B23:E23"/>
    <mergeCell ref="F23:I23"/>
    <mergeCell ref="J23:M23"/>
    <mergeCell ref="N23:Q23"/>
    <mergeCell ref="R23:U23"/>
    <mergeCell ref="B24:E24"/>
    <mergeCell ref="F24:I24"/>
    <mergeCell ref="J24:M24"/>
    <mergeCell ref="N24:Q24"/>
    <mergeCell ref="B25:E25"/>
    <mergeCell ref="F25:I25"/>
    <mergeCell ref="J25:M25"/>
    <mergeCell ref="N25:Q25"/>
    <mergeCell ref="R25:U25"/>
    <mergeCell ref="B26:E26"/>
    <mergeCell ref="F26:I26"/>
    <mergeCell ref="J26:M26"/>
    <mergeCell ref="N26:Q26"/>
    <mergeCell ref="F20:I20"/>
    <mergeCell ref="J20:M20"/>
    <mergeCell ref="N20:Q20"/>
    <mergeCell ref="B21:E21"/>
    <mergeCell ref="F21:I21"/>
    <mergeCell ref="J21:M21"/>
    <mergeCell ref="N21:Q21"/>
    <mergeCell ref="R21:U21"/>
    <mergeCell ref="B22:E22"/>
    <mergeCell ref="F22:I22"/>
    <mergeCell ref="J22:M22"/>
    <mergeCell ref="N22:Q22"/>
    <mergeCell ref="F15:I15"/>
    <mergeCell ref="J15:M15"/>
    <mergeCell ref="N15:Q15"/>
    <mergeCell ref="AB62:AB63"/>
    <mergeCell ref="B16:E16"/>
    <mergeCell ref="F16:I16"/>
    <mergeCell ref="J16:M16"/>
    <mergeCell ref="N16:Q16"/>
    <mergeCell ref="W18:AC19"/>
    <mergeCell ref="W16:X16"/>
    <mergeCell ref="B17:E17"/>
    <mergeCell ref="R20:U20"/>
    <mergeCell ref="F17:I17"/>
    <mergeCell ref="J17:M17"/>
    <mergeCell ref="N17:Q17"/>
    <mergeCell ref="R17:U17"/>
    <mergeCell ref="B18:E18"/>
    <mergeCell ref="F18:I18"/>
    <mergeCell ref="J18:M18"/>
    <mergeCell ref="R18:U18"/>
    <mergeCell ref="B19:E19"/>
    <mergeCell ref="F19:I19"/>
    <mergeCell ref="J19:M19"/>
    <mergeCell ref="B20:E20"/>
    <mergeCell ref="AD66:AD67"/>
    <mergeCell ref="X32:AC32"/>
    <mergeCell ref="Y34:AC34"/>
    <mergeCell ref="Y35:AC35"/>
    <mergeCell ref="AB66:AB67"/>
    <mergeCell ref="AC66:AC67"/>
    <mergeCell ref="AB60:AB61"/>
    <mergeCell ref="AB54:AB55"/>
    <mergeCell ref="AD64:AD65"/>
    <mergeCell ref="W36:X36"/>
    <mergeCell ref="AC54:AC55"/>
    <mergeCell ref="W58:AA59"/>
    <mergeCell ref="Y33:AC33"/>
    <mergeCell ref="AD56:AD57"/>
    <mergeCell ref="AB58:AB59"/>
    <mergeCell ref="W56:AA57"/>
    <mergeCell ref="AB56:AB57"/>
    <mergeCell ref="AC58:AC59"/>
    <mergeCell ref="AC60:AC61"/>
    <mergeCell ref="AB64:AB65"/>
    <mergeCell ref="W60:AA61"/>
    <mergeCell ref="AC64:AC65"/>
    <mergeCell ref="W38:AC39"/>
    <mergeCell ref="X40:AC40"/>
    <mergeCell ref="X20:AC20"/>
    <mergeCell ref="X21:AC21"/>
    <mergeCell ref="W28:AC29"/>
    <mergeCell ref="X31:AC31"/>
    <mergeCell ref="X22:AC22"/>
    <mergeCell ref="Y24:AC24"/>
    <mergeCell ref="Y25:AC25"/>
    <mergeCell ref="X30:AC30"/>
    <mergeCell ref="Y27:Z27"/>
    <mergeCell ref="Y23:AC23"/>
    <mergeCell ref="Y15:AC15"/>
    <mergeCell ref="A1:E1"/>
    <mergeCell ref="B8:E9"/>
    <mergeCell ref="F8:I9"/>
    <mergeCell ref="J8:M9"/>
    <mergeCell ref="N8:Q9"/>
    <mergeCell ref="R8:U9"/>
    <mergeCell ref="G3:O3"/>
    <mergeCell ref="G4:O4"/>
    <mergeCell ref="B12:E12"/>
    <mergeCell ref="F12:I12"/>
    <mergeCell ref="J12:M12"/>
    <mergeCell ref="N12:Q12"/>
    <mergeCell ref="B10:E10"/>
    <mergeCell ref="B11:E11"/>
    <mergeCell ref="B14:E14"/>
    <mergeCell ref="F14:I14"/>
    <mergeCell ref="J14:M14"/>
    <mergeCell ref="N14:Q14"/>
    <mergeCell ref="R14:U14"/>
    <mergeCell ref="B13:E13"/>
    <mergeCell ref="F13:I13"/>
    <mergeCell ref="J13:M13"/>
    <mergeCell ref="B15:E15"/>
    <mergeCell ref="N10:Q10"/>
    <mergeCell ref="N13:Q13"/>
    <mergeCell ref="R13:U13"/>
    <mergeCell ref="Y13:AC13"/>
    <mergeCell ref="AA1:AC1"/>
    <mergeCell ref="AA2:AC2"/>
    <mergeCell ref="AA3:AC3"/>
    <mergeCell ref="AA4:AC4"/>
    <mergeCell ref="W8:AC9"/>
    <mergeCell ref="Y5:Z5"/>
    <mergeCell ref="Q3:U3"/>
    <mergeCell ref="Y67:AA67"/>
    <mergeCell ref="AE3:AI3"/>
    <mergeCell ref="R15:U15"/>
    <mergeCell ref="R22:U22"/>
    <mergeCell ref="R24:U24"/>
    <mergeCell ref="G6:O6"/>
    <mergeCell ref="F11:I11"/>
    <mergeCell ref="J11:M11"/>
    <mergeCell ref="R12:U12"/>
    <mergeCell ref="R11:U11"/>
    <mergeCell ref="R16:U16"/>
    <mergeCell ref="N18:Q18"/>
    <mergeCell ref="N19:Q19"/>
    <mergeCell ref="R19:U19"/>
    <mergeCell ref="Q4:U4"/>
    <mergeCell ref="X11:AC11"/>
    <mergeCell ref="X12:AC12"/>
    <mergeCell ref="Y14:AC14"/>
    <mergeCell ref="N11:Q11"/>
    <mergeCell ref="G5:O5"/>
    <mergeCell ref="R10:U10"/>
    <mergeCell ref="X10:AC10"/>
    <mergeCell ref="F10:I10"/>
    <mergeCell ref="J10:M10"/>
  </mergeCells>
  <phoneticPr fontId="1" type="noConversion"/>
  <conditionalFormatting sqref="B10:U51">
    <cfRule type="cellIs" dxfId="83" priority="9" stopIfTrue="1" operator="equal">
      <formula>"El 1-2-3-4 PM"</formula>
    </cfRule>
    <cfRule type="cellIs" dxfId="82" priority="10" stopIfTrue="1" operator="equal">
      <formula>"El 4 PM"</formula>
    </cfRule>
    <cfRule type="cellIs" dxfId="81" priority="11" stopIfTrue="1" operator="equal">
      <formula>"El 4 VC"</formula>
    </cfRule>
    <cfRule type="cellIs" dxfId="80" priority="12" stopIfTrue="1" operator="equal">
      <formula>"El 4 HC"</formula>
    </cfRule>
    <cfRule type="containsText" dxfId="79" priority="14" stopIfTrue="1" operator="containsText" text="CSHS">
      <formula>NOT(ISERROR(SEARCH("CSHS",B10)))</formula>
    </cfRule>
    <cfRule type="containsText" dxfId="78" priority="15" stopIfTrue="1" operator="containsText" text="CIR12">
      <formula>NOT(ISERROR(SEARCH("CIR12",B10)))</formula>
    </cfRule>
    <cfRule type="containsText" dxfId="77" priority="16" stopIfTrue="1" operator="containsText" text="CTES">
      <formula>NOT(ISERROR(SEARCH("CTES",B10)))</formula>
    </cfRule>
    <cfRule type="cellIs" dxfId="76" priority="18" stopIfTrue="1" operator="equal">
      <formula>"Etabt"</formula>
    </cfRule>
    <cfRule type="cellIs" dxfId="75" priority="19" stopIfTrue="1" operator="equal">
      <formula>"Ecole"</formula>
    </cfRule>
    <cfRule type="cellIs" dxfId="74" priority="20" stopIfTrue="1" operator="equal">
      <formula>"Circo"</formula>
    </cfRule>
    <cfRule type="cellIs" dxfId="73" priority="21" stopIfTrue="1" operator="equal">
      <formula>"El 1-2-3 PM"</formula>
    </cfRule>
    <cfRule type="cellIs" dxfId="72" priority="30" stopIfTrue="1" operator="equal">
      <formula>"El 2-3 PM"</formula>
    </cfRule>
    <cfRule type="cellIs" dxfId="71" priority="31" stopIfTrue="1" operator="equal">
      <formula>"El 1-3 PM"</formula>
    </cfRule>
    <cfRule type="cellIs" dxfId="70" priority="32" stopIfTrue="1" operator="equal">
      <formula>"El 1-2 PM"</formula>
    </cfRule>
    <cfRule type="cellIs" dxfId="69" priority="33" stopIfTrue="1" operator="equal">
      <formula>"El 1-2-3 VC"</formula>
    </cfRule>
    <cfRule type="cellIs" dxfId="68" priority="34" stopIfTrue="1" operator="equal">
      <formula>"El 2-3 VC"</formula>
    </cfRule>
    <cfRule type="cellIs" dxfId="67" priority="35" stopIfTrue="1" operator="equal">
      <formula>"El 1-3 VC"</formula>
    </cfRule>
    <cfRule type="cellIs" dxfId="66" priority="36" stopIfTrue="1" operator="equal">
      <formula>"El 1-2 VC"</formula>
    </cfRule>
    <cfRule type="cellIs" dxfId="65" priority="37" stopIfTrue="1" operator="equal">
      <formula>"El 1-2-3 HC"</formula>
    </cfRule>
    <cfRule type="cellIs" dxfId="64" priority="38" stopIfTrue="1" operator="equal">
      <formula>"El 1-3 HC"</formula>
    </cfRule>
    <cfRule type="cellIs" dxfId="63" priority="39" stopIfTrue="1" operator="equal">
      <formula>"El 2-3 HC"</formula>
    </cfRule>
    <cfRule type="cellIs" dxfId="62" priority="40" stopIfTrue="1" operator="equal">
      <formula>"El 1-2 HC"</formula>
    </cfRule>
    <cfRule type="cellIs" dxfId="61" priority="55" stopIfTrue="1" operator="equal">
      <formula>"AVS-DEP"</formula>
    </cfRule>
    <cfRule type="cellIs" dxfId="60" priority="60" stopIfTrue="1" operator="equal">
      <formula>"El 3 PM"</formula>
    </cfRule>
    <cfRule type="cellIs" dxfId="59" priority="61" stopIfTrue="1" operator="equal">
      <formula>"El 3 VC"</formula>
    </cfRule>
    <cfRule type="cellIs" dxfId="58" priority="62" stopIfTrue="1" operator="equal">
      <formula>"El 3 HC"</formula>
    </cfRule>
    <cfRule type="cellIs" dxfId="57" priority="67" stopIfTrue="1" operator="equal">
      <formula>"El 2 PM"</formula>
    </cfRule>
    <cfRule type="cellIs" dxfId="56" priority="68" stopIfTrue="1" operator="equal">
      <formula>"El 2 VC"</formula>
    </cfRule>
    <cfRule type="cellIs" dxfId="55" priority="69" stopIfTrue="1" operator="equal">
      <formula>"El 2 HC"</formula>
    </cfRule>
    <cfRule type="cellIs" dxfId="54" priority="73" stopIfTrue="1" operator="equal">
      <formula>"Gris"</formula>
    </cfRule>
    <cfRule type="cellIs" dxfId="53" priority="74" stopIfTrue="1" operator="equal">
      <formula>"DGEE"</formula>
    </cfRule>
    <cfRule type="cellIs" dxfId="52" priority="75" stopIfTrue="1" operator="equal">
      <formula>"AVS-PM"</formula>
    </cfRule>
    <cfRule type="cellIs" dxfId="51" priority="76" stopIfTrue="1" operator="equal">
      <formula>"El 1 PM"</formula>
    </cfRule>
    <cfRule type="cellIs" dxfId="50" priority="77" stopIfTrue="1" operator="equal">
      <formula>"El 1 VC"</formula>
    </cfRule>
    <cfRule type="cellIs" dxfId="49" priority="78" stopIfTrue="1" operator="equal">
      <formula>"El 1 HC"</formula>
    </cfRule>
  </conditionalFormatting>
  <conditionalFormatting sqref="W8:AC9 W16:AC16">
    <cfRule type="expression" dxfId="48" priority="44" stopIfTrue="1">
      <formula>AND($Y$16&gt;=$Y$15,$AA$16&gt;0)=TRUE</formula>
    </cfRule>
  </conditionalFormatting>
  <conditionalFormatting sqref="W18:AC19 W26:AC26">
    <cfRule type="expression" dxfId="47" priority="43" stopIfTrue="1">
      <formula>AND($Y$26&gt;=$Y$25,$AA$26&gt;0)=TRUE</formula>
    </cfRule>
  </conditionalFormatting>
  <conditionalFormatting sqref="W28:AC29 W36:AC36">
    <cfRule type="expression" dxfId="46" priority="42" stopIfTrue="1">
      <formula>AND($Y$36&gt;=$Y$35,$AA$36&gt;0)=TRUE</formula>
    </cfRule>
  </conditionalFormatting>
  <conditionalFormatting sqref="W38:AC39 W46:AC46">
    <cfRule type="expression" dxfId="45" priority="13" stopIfTrue="1">
      <formula>AND($Y$36&gt;=$Y$35,$AA$36&gt;0)=TRUE</formula>
    </cfRule>
  </conditionalFormatting>
  <conditionalFormatting sqref="AE37 AE54">
    <cfRule type="cellIs" dxfId="44" priority="81" stopIfTrue="1" operator="equal">
      <formula>2</formula>
    </cfRule>
    <cfRule type="cellIs" dxfId="43" priority="82" stopIfTrue="1" operator="between">
      <formula>1</formula>
      <formula>1</formula>
    </cfRule>
  </conditionalFormatting>
  <conditionalFormatting sqref="Q4:U4">
    <cfRule type="expression" dxfId="42" priority="6">
      <formula>$Q$4&gt;39</formula>
    </cfRule>
    <cfRule type="expression" dxfId="41" priority="5">
      <formula>$Q$4&lt;39</formula>
    </cfRule>
  </conditionalFormatting>
  <conditionalFormatting sqref="AE3:AI3">
    <cfRule type="expression" dxfId="40" priority="3">
      <formula>$Q$4&lt;39</formula>
    </cfRule>
    <cfRule type="expression" dxfId="39" priority="4">
      <formula>$Q$4&gt;39</formula>
    </cfRule>
  </conditionalFormatting>
  <conditionalFormatting sqref="Y67:AA67">
    <cfRule type="expression" dxfId="38" priority="1">
      <formula>$Q$4&lt;39</formula>
    </cfRule>
    <cfRule type="expression" dxfId="37" priority="2">
      <formula>$Q$4&gt;39</formula>
    </cfRule>
  </conditionalFormatting>
  <dataValidations count="10">
    <dataValidation type="whole" errorStyle="warning" operator="equal" allowBlank="1" showErrorMessage="1" errorTitle="erreur" error="erreur" sqref="AF13" xr:uid="{00000000-0002-0000-0100-000000000000}">
      <formula1>39</formula1>
    </dataValidation>
    <dataValidation type="list" showInputMessage="1" showErrorMessage="1" sqref="AA2" xr:uid="{00000000-0002-0000-0100-000001000000}">
      <formula1>"Tahiti EST,Tahiti OUEST,Tahiti SUD,Moorea,Australes,Tuamotu,Gambiers,Marquises,ISLV"</formula1>
    </dataValidation>
    <dataValidation type="list" showInputMessage="1" showErrorMessage="1" sqref="AH11" xr:uid="{00000000-0002-0000-0100-000002000000}">
      <formula1>"1,2,3,4,5,6,7,8,9,10,11,12,13,14,15"</formula1>
    </dataValidation>
    <dataValidation type="whole" errorStyle="warning" operator="lessThanOrEqual" allowBlank="1" showInputMessage="1" showErrorMessage="1" errorTitle="fghjhgghj" error="jghkgjhk" sqref="Y16" xr:uid="{00000000-0002-0000-0100-000003000000}">
      <formula1>2</formula1>
    </dataValidation>
    <dataValidation type="list" allowBlank="1" showInputMessage="1" showErrorMessage="1" sqref="X13 X33 X23 X43" xr:uid="{00000000-0002-0000-0100-000004000000}">
      <formula1>"Ecole,CJA,Collège,Lycée"</formula1>
    </dataValidation>
    <dataValidation type="list" allowBlank="1" showInputMessage="1" showErrorMessage="1" sqref="Y15:AC15 Y35:AC35 Y25:AC25 Y45:AC45" xr:uid="{00000000-0002-0000-0100-000005000000}">
      <formula1>"1,2,3,4,5,6,7,8,9,10,11,12,13,14,15,16,17,18,19,20,21"</formula1>
    </dataValidation>
    <dataValidation type="list" allowBlank="1" showInputMessage="1" showErrorMessage="1" sqref="AA1:AC1" xr:uid="{00000000-0002-0000-0100-000006000000}">
      <formula1>"2023/2024,2024/2025,2025/2026,2026/2027,2027/2028"</formula1>
    </dataValidation>
    <dataValidation type="list" allowBlank="1" showInputMessage="1" showErrorMessage="1" sqref="AA3:AC3" xr:uid="{00000000-0002-0000-0100-000007000000}">
      <formula1>"1,2,3,4,5,6"</formula1>
    </dataValidation>
    <dataValidation type="list" allowBlank="1" showInputMessage="1" showErrorMessage="1" sqref="AA4:AC4" xr:uid="{00000000-0002-0000-0100-000008000000}">
      <formula1>"1,2,3,4,5,6,7,8,9,11"</formula1>
    </dataValidation>
    <dataValidation type="list" allowBlank="1" showInputMessage="1" showErrorMessage="1" sqref="B10:U51" xr:uid="{00000000-0002-0000-0100-000009000000}">
      <formula1>$AH$65:$AH$110</formula1>
    </dataValidation>
  </dataValidations>
  <pageMargins left="0.19685039370078741" right="0.19685039370078741" top="0.19685039370078741" bottom="0.19685039370078741" header="0" footer="0"/>
  <pageSetup paperSize="8" scale="95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7"/>
  <dimension ref="A1:BF325"/>
  <sheetViews>
    <sheetView tabSelected="1" topLeftCell="B1" zoomScale="120" zoomScaleNormal="120" zoomScaleSheetLayoutView="100" workbookViewId="0">
      <selection activeCell="AA4" sqref="AA4:AC4"/>
    </sheetView>
  </sheetViews>
  <sheetFormatPr baseColWidth="10" defaultColWidth="10.6640625" defaultRowHeight="13" x14ac:dyDescent="0.15"/>
  <cols>
    <col min="1" max="1" width="3.5" style="80" customWidth="1"/>
    <col min="2" max="21" width="3" style="78" customWidth="1"/>
    <col min="22" max="22" width="3.1640625" style="77" customWidth="1"/>
    <col min="23" max="23" width="7.33203125" style="146" customWidth="1"/>
    <col min="24" max="24" width="8.5" style="146" customWidth="1"/>
    <col min="25" max="25" width="2.6640625" style="146" customWidth="1"/>
    <col min="26" max="26" width="1.6640625" style="155" customWidth="1"/>
    <col min="27" max="27" width="8.6640625" style="77" customWidth="1"/>
    <col min="28" max="28" width="2.5" style="75" customWidth="1"/>
    <col min="29" max="29" width="3.6640625" style="75" customWidth="1"/>
    <col min="30" max="30" width="2.5" style="225" hidden="1" customWidth="1"/>
    <col min="31" max="31" width="31" style="75" hidden="1" customWidth="1"/>
    <col min="32" max="32" width="12.33203125" style="75" hidden="1" customWidth="1"/>
    <col min="33" max="33" width="12.83203125" style="77" hidden="1" customWidth="1"/>
    <col min="34" max="34" width="37.6640625" style="77" hidden="1" customWidth="1"/>
    <col min="35" max="35" width="4.6640625" style="77" bestFit="1" customWidth="1"/>
    <col min="36" max="36" width="5.5" style="77" bestFit="1" customWidth="1"/>
    <col min="37" max="37" width="5.33203125" style="77" bestFit="1" customWidth="1"/>
    <col min="38" max="38" width="5.6640625" style="77" bestFit="1" customWidth="1"/>
    <col min="39" max="39" width="6.1640625" style="77" bestFit="1" customWidth="1"/>
    <col min="40" max="40" width="6" style="77" bestFit="1" customWidth="1"/>
    <col min="41" max="41" width="7.5" style="77" hidden="1" customWidth="1"/>
    <col min="42" max="43" width="7.5" style="77" customWidth="1"/>
    <col min="44" max="45" width="12.6640625" style="77" customWidth="1"/>
    <col min="46" max="47" width="12.6640625" style="156" customWidth="1"/>
    <col min="48" max="48" width="6.6640625" style="156" customWidth="1"/>
    <col min="49" max="16384" width="10.6640625" style="77"/>
  </cols>
  <sheetData>
    <row r="1" spans="1:49" ht="14.25" customHeight="1" x14ac:dyDescent="0.15">
      <c r="A1" s="404"/>
      <c r="B1" s="404"/>
      <c r="C1" s="404"/>
      <c r="D1" s="404"/>
      <c r="E1" s="404"/>
      <c r="F1" s="65" t="s">
        <v>114</v>
      </c>
      <c r="G1" s="66"/>
      <c r="H1" s="66"/>
      <c r="I1" s="67"/>
      <c r="J1" s="68"/>
      <c r="K1" s="68"/>
      <c r="L1" s="68"/>
      <c r="M1" s="68"/>
      <c r="N1" s="68"/>
      <c r="O1" s="68"/>
      <c r="P1" s="68"/>
      <c r="Q1" s="68"/>
      <c r="R1" s="69"/>
      <c r="S1" s="70"/>
      <c r="T1" s="70"/>
      <c r="U1" s="67"/>
      <c r="V1" s="71"/>
      <c r="W1" s="72"/>
      <c r="X1" s="72"/>
      <c r="Y1" s="72" t="s">
        <v>9</v>
      </c>
      <c r="Z1" s="73"/>
      <c r="AA1" s="405"/>
      <c r="AB1" s="406"/>
      <c r="AC1" s="407"/>
      <c r="AD1" s="221"/>
      <c r="AF1" s="76"/>
      <c r="AM1" s="88"/>
      <c r="AN1" s="88"/>
      <c r="AO1" s="88"/>
      <c r="AP1" s="88"/>
      <c r="AQ1" s="88"/>
      <c r="AR1" s="88"/>
      <c r="AS1" s="88"/>
      <c r="AT1" s="202"/>
      <c r="AU1" s="202"/>
      <c r="AV1" s="202"/>
      <c r="AW1" s="88"/>
    </row>
    <row r="2" spans="1:49" ht="15" customHeight="1" thickBot="1" x14ac:dyDescent="0.2">
      <c r="A2" s="66"/>
      <c r="C2" s="73"/>
      <c r="D2" s="73"/>
      <c r="E2" s="73"/>
      <c r="F2" s="79"/>
      <c r="G2" s="79"/>
      <c r="H2" s="79"/>
      <c r="J2" s="79"/>
      <c r="K2" s="79"/>
      <c r="L2" s="79"/>
      <c r="M2" s="79"/>
      <c r="N2" s="67"/>
      <c r="O2" s="67"/>
      <c r="P2" s="67"/>
      <c r="Q2" s="67"/>
      <c r="R2" s="67"/>
      <c r="S2" s="67"/>
      <c r="T2" s="67"/>
      <c r="U2" s="67"/>
      <c r="V2" s="71"/>
      <c r="W2" s="72"/>
      <c r="X2" s="72"/>
      <c r="Y2" s="72" t="s">
        <v>34</v>
      </c>
      <c r="Z2" s="73"/>
      <c r="AA2" s="405"/>
      <c r="AB2" s="406"/>
      <c r="AC2" s="407"/>
      <c r="AD2" s="221"/>
      <c r="AE2" s="75" t="s">
        <v>20</v>
      </c>
      <c r="AM2" s="88"/>
      <c r="AN2" s="88"/>
      <c r="AO2" s="88"/>
      <c r="AP2" s="88"/>
      <c r="AQ2" s="88"/>
      <c r="AR2" s="88"/>
      <c r="AS2" s="88"/>
      <c r="AT2" s="202"/>
      <c r="AU2" s="202"/>
      <c r="AV2" s="202"/>
      <c r="AW2" s="88"/>
    </row>
    <row r="3" spans="1:49" ht="15" customHeight="1" x14ac:dyDescent="0.15">
      <c r="A3" s="73" t="s">
        <v>115</v>
      </c>
      <c r="C3" s="73"/>
      <c r="D3" s="73"/>
      <c r="E3" s="73"/>
      <c r="F3" s="81"/>
      <c r="G3" s="405"/>
      <c r="H3" s="406"/>
      <c r="I3" s="406"/>
      <c r="J3" s="406"/>
      <c r="K3" s="406"/>
      <c r="L3" s="406"/>
      <c r="M3" s="406"/>
      <c r="N3" s="406"/>
      <c r="O3" s="407"/>
      <c r="P3" s="69"/>
      <c r="Q3" s="408" t="s">
        <v>20</v>
      </c>
      <c r="R3" s="409"/>
      <c r="S3" s="409"/>
      <c r="T3" s="409"/>
      <c r="U3" s="410"/>
      <c r="V3" s="67"/>
      <c r="W3" s="82"/>
      <c r="X3" s="82"/>
      <c r="Y3" s="82" t="s">
        <v>16</v>
      </c>
      <c r="Z3" s="79"/>
      <c r="AA3" s="411"/>
      <c r="AB3" s="412"/>
      <c r="AC3" s="413"/>
      <c r="AD3" s="221"/>
      <c r="AE3" s="83">
        <f>B53+F53+J53+N53+R53</f>
        <v>0</v>
      </c>
      <c r="AM3" s="88"/>
      <c r="AN3" s="88"/>
      <c r="AO3" s="88"/>
      <c r="AP3" s="88"/>
      <c r="AQ3" s="88"/>
      <c r="AR3" s="88"/>
      <c r="AS3" s="88"/>
      <c r="AT3" s="202"/>
      <c r="AU3" s="202"/>
      <c r="AV3" s="202"/>
      <c r="AW3" s="88"/>
    </row>
    <row r="4" spans="1:49" ht="15" customHeight="1" x14ac:dyDescent="0.15">
      <c r="A4" s="73" t="s">
        <v>18</v>
      </c>
      <c r="C4" s="73"/>
      <c r="D4" s="73"/>
      <c r="E4" s="73"/>
      <c r="F4" s="81"/>
      <c r="G4" s="405"/>
      <c r="H4" s="406"/>
      <c r="I4" s="406"/>
      <c r="J4" s="406"/>
      <c r="K4" s="406"/>
      <c r="L4" s="406"/>
      <c r="M4" s="406"/>
      <c r="N4" s="406"/>
      <c r="O4" s="407"/>
      <c r="P4" s="85"/>
      <c r="Q4" s="414">
        <f>INT(AE3/60)</f>
        <v>0</v>
      </c>
      <c r="R4" s="415"/>
      <c r="S4" s="418" t="s">
        <v>15</v>
      </c>
      <c r="T4" s="420">
        <f>MOD(AE3,60)</f>
        <v>0</v>
      </c>
      <c r="U4" s="421"/>
      <c r="V4" s="71"/>
      <c r="W4" s="86"/>
      <c r="X4" s="86"/>
      <c r="Y4" s="82" t="s">
        <v>35</v>
      </c>
      <c r="Z4" s="87"/>
      <c r="AA4" s="424"/>
      <c r="AB4" s="425"/>
      <c r="AC4" s="426"/>
      <c r="AD4" s="222"/>
      <c r="AE4" s="83"/>
      <c r="AM4" s="88"/>
      <c r="AN4" s="88"/>
      <c r="AO4" s="88"/>
      <c r="AP4" s="88"/>
      <c r="AQ4" s="88"/>
      <c r="AR4" s="88"/>
      <c r="AS4" s="88"/>
      <c r="AT4" s="202"/>
      <c r="AU4" s="202"/>
      <c r="AV4" s="202"/>
      <c r="AW4" s="88"/>
    </row>
    <row r="5" spans="1:49" ht="15" customHeight="1" thickBot="1" x14ac:dyDescent="0.2">
      <c r="A5" s="73" t="s">
        <v>17</v>
      </c>
      <c r="C5" s="73"/>
      <c r="D5" s="73"/>
      <c r="E5" s="73"/>
      <c r="F5" s="81"/>
      <c r="G5" s="405"/>
      <c r="H5" s="406"/>
      <c r="I5" s="406"/>
      <c r="J5" s="406"/>
      <c r="K5" s="406"/>
      <c r="L5" s="406"/>
      <c r="M5" s="406"/>
      <c r="N5" s="406"/>
      <c r="O5" s="407"/>
      <c r="P5" s="85"/>
      <c r="Q5" s="416"/>
      <c r="R5" s="417"/>
      <c r="S5" s="419"/>
      <c r="T5" s="422"/>
      <c r="U5" s="423"/>
      <c r="V5" s="88"/>
      <c r="W5" s="89"/>
      <c r="X5" s="89"/>
      <c r="Y5" s="427"/>
      <c r="Z5" s="427"/>
      <c r="AA5" s="88"/>
      <c r="AB5" s="74"/>
      <c r="AC5" s="74"/>
      <c r="AD5" s="221"/>
      <c r="AM5" s="88"/>
      <c r="AN5" s="88"/>
      <c r="AO5" s="88"/>
      <c r="AP5" s="88"/>
      <c r="AQ5" s="88"/>
      <c r="AR5" s="88"/>
      <c r="AS5" s="88"/>
      <c r="AT5" s="202"/>
      <c r="AU5" s="202"/>
      <c r="AV5" s="202"/>
      <c r="AW5" s="88"/>
    </row>
    <row r="6" spans="1:49" ht="15" customHeight="1" x14ac:dyDescent="0.15">
      <c r="A6" s="73" t="s">
        <v>23</v>
      </c>
      <c r="C6" s="73"/>
      <c r="D6" s="73"/>
      <c r="E6" s="73"/>
      <c r="F6" s="81"/>
      <c r="G6" s="405"/>
      <c r="H6" s="406"/>
      <c r="I6" s="406"/>
      <c r="J6" s="406"/>
      <c r="K6" s="406"/>
      <c r="L6" s="406"/>
      <c r="M6" s="406"/>
      <c r="N6" s="406"/>
      <c r="O6" s="407"/>
      <c r="P6" s="85"/>
      <c r="Q6" s="90"/>
      <c r="R6" s="90"/>
      <c r="S6" s="91"/>
      <c r="T6" s="92"/>
      <c r="U6" s="92"/>
      <c r="V6" s="88"/>
      <c r="W6" s="89"/>
      <c r="X6" s="89"/>
      <c r="Y6" s="93"/>
      <c r="Z6" s="93"/>
      <c r="AA6" s="88"/>
      <c r="AB6" s="74"/>
      <c r="AC6" s="74"/>
      <c r="AD6" s="221"/>
      <c r="AM6" s="88"/>
      <c r="AN6" s="88"/>
      <c r="AO6" s="88"/>
      <c r="AP6" s="88"/>
      <c r="AQ6" s="88"/>
      <c r="AR6" s="88"/>
      <c r="AS6" s="88"/>
      <c r="AT6" s="202"/>
      <c r="AU6" s="202"/>
      <c r="AV6" s="202"/>
      <c r="AW6" s="88"/>
    </row>
    <row r="7" spans="1:49" ht="12.75" customHeight="1" x14ac:dyDescent="0.15">
      <c r="A7" s="84"/>
      <c r="B7" s="94"/>
      <c r="C7" s="94"/>
      <c r="D7" s="94"/>
      <c r="E7" s="94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88"/>
      <c r="W7" s="89"/>
      <c r="X7" s="89"/>
      <c r="Y7" s="89"/>
      <c r="Z7" s="89"/>
      <c r="AA7" s="88"/>
      <c r="AB7" s="79"/>
      <c r="AC7" s="79"/>
      <c r="AD7" s="222"/>
      <c r="AE7" s="83"/>
      <c r="AM7" s="88"/>
      <c r="AN7" s="88"/>
      <c r="AO7" s="88"/>
      <c r="AP7" s="88"/>
      <c r="AQ7" s="88"/>
      <c r="AR7" s="88"/>
      <c r="AS7" s="88"/>
      <c r="AT7" s="202"/>
      <c r="AU7" s="202"/>
      <c r="AV7" s="202"/>
      <c r="AW7" s="88"/>
    </row>
    <row r="8" spans="1:49" ht="11" customHeight="1" x14ac:dyDescent="0.15">
      <c r="A8" s="84"/>
      <c r="B8" s="432" t="s">
        <v>14</v>
      </c>
      <c r="C8" s="433"/>
      <c r="D8" s="433"/>
      <c r="E8" s="434"/>
      <c r="F8" s="432" t="s">
        <v>13</v>
      </c>
      <c r="G8" s="433"/>
      <c r="H8" s="433"/>
      <c r="I8" s="434"/>
      <c r="J8" s="432" t="s">
        <v>10</v>
      </c>
      <c r="K8" s="433"/>
      <c r="L8" s="433"/>
      <c r="M8" s="434"/>
      <c r="N8" s="432" t="s">
        <v>11</v>
      </c>
      <c r="O8" s="433"/>
      <c r="P8" s="433"/>
      <c r="Q8" s="434"/>
      <c r="R8" s="432" t="s">
        <v>12</v>
      </c>
      <c r="S8" s="433"/>
      <c r="T8" s="433"/>
      <c r="U8" s="434"/>
      <c r="V8" s="88"/>
      <c r="W8" s="438" t="s">
        <v>42</v>
      </c>
      <c r="X8" s="439"/>
      <c r="Y8" s="439"/>
      <c r="Z8" s="439"/>
      <c r="AA8" s="439"/>
      <c r="AB8" s="439"/>
      <c r="AC8" s="440"/>
      <c r="AD8" s="221"/>
      <c r="AE8" s="172" t="s">
        <v>72</v>
      </c>
      <c r="AF8" s="174" t="s">
        <v>73</v>
      </c>
      <c r="AG8" s="175" t="s">
        <v>74</v>
      </c>
      <c r="AH8" s="168" t="s">
        <v>21</v>
      </c>
      <c r="AI8" s="101"/>
      <c r="AJ8" s="101"/>
      <c r="AK8" s="101"/>
      <c r="AL8" s="101"/>
      <c r="AM8" s="93"/>
      <c r="AN8" s="93"/>
      <c r="AO8" s="93"/>
      <c r="AP8" s="71"/>
      <c r="AQ8" s="71"/>
      <c r="AR8" s="71"/>
      <c r="AS8" s="71"/>
      <c r="AT8" s="203"/>
      <c r="AU8" s="202"/>
      <c r="AV8" s="202"/>
      <c r="AW8" s="88"/>
    </row>
    <row r="9" spans="1:49" ht="11" customHeight="1" x14ac:dyDescent="0.15">
      <c r="A9" s="84"/>
      <c r="B9" s="435"/>
      <c r="C9" s="436"/>
      <c r="D9" s="436"/>
      <c r="E9" s="437"/>
      <c r="F9" s="435"/>
      <c r="G9" s="436"/>
      <c r="H9" s="436"/>
      <c r="I9" s="437"/>
      <c r="J9" s="435"/>
      <c r="K9" s="436"/>
      <c r="L9" s="436"/>
      <c r="M9" s="437"/>
      <c r="N9" s="435"/>
      <c r="O9" s="436"/>
      <c r="P9" s="436"/>
      <c r="Q9" s="437"/>
      <c r="R9" s="435"/>
      <c r="S9" s="436"/>
      <c r="T9" s="436"/>
      <c r="U9" s="437"/>
      <c r="V9" s="88"/>
      <c r="W9" s="441"/>
      <c r="X9" s="442"/>
      <c r="Y9" s="442"/>
      <c r="Z9" s="442"/>
      <c r="AA9" s="442"/>
      <c r="AB9" s="442"/>
      <c r="AC9" s="443"/>
      <c r="AD9" s="221"/>
      <c r="AE9" s="96">
        <f>COUNTIF(B10:U51,"El 1 HC")</f>
        <v>0</v>
      </c>
      <c r="AF9" s="96">
        <f>COUNTIF(B10:U51,"El 1 VC")</f>
        <v>0</v>
      </c>
      <c r="AG9" s="96">
        <f>COUNTIF(B10:U51,"El 1 PM")</f>
        <v>0</v>
      </c>
      <c r="AH9" s="169">
        <f>(SUM(AE9:AG9)*0.25*60)</f>
        <v>0</v>
      </c>
      <c r="AI9" s="101"/>
      <c r="AJ9" s="101"/>
      <c r="AK9" s="101"/>
      <c r="AL9" s="101"/>
      <c r="AM9" s="93"/>
      <c r="AN9" s="93"/>
      <c r="AO9" s="93"/>
      <c r="AP9" s="71"/>
      <c r="AQ9" s="71"/>
      <c r="AR9" s="71"/>
      <c r="AS9" s="71"/>
      <c r="AT9" s="203"/>
      <c r="AU9" s="202"/>
      <c r="AV9" s="202"/>
      <c r="AW9" s="88"/>
    </row>
    <row r="10" spans="1:49" ht="11" customHeight="1" x14ac:dyDescent="0.15">
      <c r="A10" s="97"/>
      <c r="B10" s="428"/>
      <c r="C10" s="428"/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88"/>
      <c r="W10" s="98" t="s">
        <v>2</v>
      </c>
      <c r="X10" s="429"/>
      <c r="Y10" s="430"/>
      <c r="Z10" s="430"/>
      <c r="AA10" s="430"/>
      <c r="AB10" s="430"/>
      <c r="AC10" s="431"/>
      <c r="AD10" s="221"/>
      <c r="AE10" s="96"/>
      <c r="AF10" s="96"/>
      <c r="AG10" s="96"/>
      <c r="AH10" s="170"/>
      <c r="AI10" s="99"/>
      <c r="AJ10" s="99"/>
      <c r="AK10" s="99"/>
      <c r="AL10" s="99"/>
      <c r="AM10" s="71"/>
      <c r="AN10" s="71"/>
      <c r="AO10" s="71"/>
      <c r="AP10" s="71"/>
      <c r="AQ10" s="71"/>
      <c r="AR10" s="71"/>
      <c r="AS10" s="71"/>
      <c r="AT10" s="203"/>
      <c r="AU10" s="202"/>
      <c r="AV10" s="202"/>
      <c r="AW10" s="88"/>
    </row>
    <row r="11" spans="1:49" ht="11" customHeight="1" thickBot="1" x14ac:dyDescent="0.2">
      <c r="A11" s="97"/>
      <c r="B11" s="428"/>
      <c r="C11" s="428"/>
      <c r="D11" s="428"/>
      <c r="E11" s="428"/>
      <c r="F11" s="428"/>
      <c r="G11" s="428"/>
      <c r="H11" s="428"/>
      <c r="I11" s="428"/>
      <c r="J11" s="428"/>
      <c r="K11" s="428"/>
      <c r="L11" s="428"/>
      <c r="M11" s="428"/>
      <c r="N11" s="428"/>
      <c r="O11" s="428"/>
      <c r="P11" s="428"/>
      <c r="Q11" s="428"/>
      <c r="R11" s="428"/>
      <c r="S11" s="428"/>
      <c r="T11" s="428"/>
      <c r="U11" s="428"/>
      <c r="V11" s="88"/>
      <c r="W11" s="100" t="s">
        <v>43</v>
      </c>
      <c r="X11" s="157"/>
      <c r="Y11" s="444"/>
      <c r="Z11" s="445"/>
      <c r="AA11" s="445"/>
      <c r="AB11" s="445"/>
      <c r="AC11" s="446"/>
      <c r="AD11" s="221"/>
      <c r="AE11" s="96"/>
      <c r="AF11" s="96"/>
      <c r="AG11" s="96"/>
      <c r="AH11" s="69"/>
      <c r="AI11" s="101"/>
      <c r="AJ11" s="101"/>
      <c r="AK11" s="101"/>
      <c r="AL11" s="101"/>
      <c r="AM11" s="93"/>
      <c r="AN11" s="93"/>
      <c r="AO11" s="93"/>
      <c r="AP11" s="71"/>
      <c r="AQ11" s="71"/>
      <c r="AR11" s="71"/>
      <c r="AS11" s="71"/>
      <c r="AT11" s="203"/>
      <c r="AU11" s="202"/>
      <c r="AV11" s="202"/>
      <c r="AW11" s="88"/>
    </row>
    <row r="12" spans="1:49" ht="11" customHeight="1" x14ac:dyDescent="0.15">
      <c r="A12" s="97"/>
      <c r="B12" s="448"/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R12" s="449"/>
      <c r="S12" s="449"/>
      <c r="T12" s="449"/>
      <c r="U12" s="450"/>
      <c r="V12" s="88"/>
      <c r="W12" s="456" t="s">
        <v>40</v>
      </c>
      <c r="X12" s="457"/>
      <c r="Y12" s="209">
        <f>INT(AH19/60)</f>
        <v>0</v>
      </c>
      <c r="Z12" s="210" t="s">
        <v>15</v>
      </c>
      <c r="AA12" s="458">
        <f>MOD(AH19,60)</f>
        <v>0</v>
      </c>
      <c r="AB12" s="458"/>
      <c r="AC12" s="459"/>
      <c r="AD12" s="221"/>
      <c r="AE12" s="96"/>
      <c r="AF12" s="96"/>
      <c r="AG12" s="96"/>
      <c r="AH12" s="96"/>
      <c r="AI12" s="101"/>
      <c r="AJ12" s="101"/>
      <c r="AK12" s="101"/>
      <c r="AL12" s="101"/>
      <c r="AM12" s="93"/>
      <c r="AN12" s="93"/>
      <c r="AO12" s="93"/>
      <c r="AP12" s="71"/>
      <c r="AQ12" s="71"/>
      <c r="AR12" s="71"/>
      <c r="AS12" s="71"/>
      <c r="AT12" s="203"/>
      <c r="AU12" s="202"/>
      <c r="AV12" s="202"/>
      <c r="AW12" s="88"/>
    </row>
    <row r="13" spans="1:49" ht="11" customHeight="1" x14ac:dyDescent="0.15">
      <c r="A13" s="97"/>
      <c r="B13" s="453"/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5"/>
      <c r="V13" s="88"/>
      <c r="W13" s="161"/>
      <c r="X13" s="162"/>
      <c r="Y13" s="447"/>
      <c r="Z13" s="447"/>
      <c r="AA13" s="447"/>
      <c r="AB13" s="447"/>
      <c r="AC13" s="447"/>
      <c r="AD13" s="221"/>
      <c r="AE13" s="172" t="s">
        <v>82</v>
      </c>
      <c r="AF13" s="174" t="s">
        <v>83</v>
      </c>
      <c r="AG13" s="175" t="s">
        <v>84</v>
      </c>
      <c r="AH13" s="168" t="s">
        <v>21</v>
      </c>
      <c r="AI13" s="101"/>
      <c r="AJ13" s="101"/>
      <c r="AK13" s="101"/>
      <c r="AL13" s="101"/>
      <c r="AM13" s="93"/>
      <c r="AN13" s="93"/>
      <c r="AO13" s="93"/>
      <c r="AP13" s="71"/>
      <c r="AQ13" s="71"/>
      <c r="AR13" s="71"/>
      <c r="AS13" s="71"/>
      <c r="AT13" s="203"/>
      <c r="AU13" s="202"/>
      <c r="AV13" s="202"/>
      <c r="AW13" s="88"/>
    </row>
    <row r="14" spans="1:49" ht="11" customHeight="1" x14ac:dyDescent="0.15">
      <c r="A14" s="97"/>
      <c r="B14" s="451"/>
      <c r="C14" s="428"/>
      <c r="D14" s="428"/>
      <c r="E14" s="428"/>
      <c r="F14" s="428"/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  <c r="R14" s="428"/>
      <c r="S14" s="428"/>
      <c r="T14" s="428"/>
      <c r="U14" s="452"/>
      <c r="V14" s="88"/>
      <c r="W14" s="460" t="s">
        <v>45</v>
      </c>
      <c r="X14" s="461"/>
      <c r="Y14" s="461"/>
      <c r="Z14" s="461"/>
      <c r="AA14" s="461"/>
      <c r="AB14" s="461"/>
      <c r="AC14" s="462"/>
      <c r="AD14" s="221"/>
      <c r="AE14" s="96">
        <f>COUNTIF(B10:U51,"El 2 HC")</f>
        <v>0</v>
      </c>
      <c r="AF14" s="96">
        <f>COUNTIF(B10:U51,"El 2 VC")</f>
        <v>0</v>
      </c>
      <c r="AG14" s="96">
        <f>COUNTIF(B10:U51,"El 2 PM")</f>
        <v>0</v>
      </c>
      <c r="AH14" s="96">
        <f>(SUM(AE14:AG14)*0.25*60)</f>
        <v>0</v>
      </c>
      <c r="AI14" s="101"/>
      <c r="AJ14" s="101"/>
      <c r="AK14" s="101"/>
      <c r="AL14" s="101"/>
      <c r="AM14" s="93"/>
      <c r="AN14" s="93"/>
      <c r="AO14" s="93"/>
      <c r="AP14" s="71"/>
      <c r="AQ14" s="71"/>
      <c r="AR14" s="71"/>
      <c r="AS14" s="71"/>
      <c r="AT14" s="203"/>
      <c r="AU14" s="202"/>
      <c r="AV14" s="202"/>
      <c r="AW14" s="88"/>
    </row>
    <row r="15" spans="1:49" ht="11" customHeight="1" thickBot="1" x14ac:dyDescent="0.2">
      <c r="A15" s="97"/>
      <c r="B15" s="466"/>
      <c r="C15" s="467"/>
      <c r="D15" s="467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8"/>
      <c r="V15" s="88"/>
      <c r="W15" s="463"/>
      <c r="X15" s="464"/>
      <c r="Y15" s="464"/>
      <c r="Z15" s="464"/>
      <c r="AA15" s="464"/>
      <c r="AB15" s="464"/>
      <c r="AC15" s="465"/>
      <c r="AD15" s="221"/>
      <c r="AE15" s="96"/>
      <c r="AF15" s="96"/>
      <c r="AG15" s="96"/>
      <c r="AH15" s="96"/>
      <c r="AI15" s="101"/>
      <c r="AJ15" s="101"/>
      <c r="AK15" s="101"/>
      <c r="AL15" s="101"/>
      <c r="AM15" s="93"/>
      <c r="AN15" s="93"/>
      <c r="AO15" s="93"/>
      <c r="AP15" s="71"/>
      <c r="AQ15" s="71"/>
      <c r="AR15" s="71"/>
      <c r="AS15" s="71"/>
      <c r="AT15" s="203"/>
      <c r="AU15" s="202"/>
      <c r="AV15" s="202"/>
      <c r="AW15" s="88"/>
    </row>
    <row r="16" spans="1:49" ht="11" customHeight="1" x14ac:dyDescent="0.15">
      <c r="A16" s="97"/>
      <c r="B16" s="448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449"/>
      <c r="U16" s="450"/>
      <c r="V16" s="88"/>
      <c r="W16" s="98" t="s">
        <v>1</v>
      </c>
      <c r="X16" s="429"/>
      <c r="Y16" s="430"/>
      <c r="Z16" s="430"/>
      <c r="AA16" s="430"/>
      <c r="AB16" s="430"/>
      <c r="AC16" s="431"/>
      <c r="AD16" s="221"/>
      <c r="AE16" s="96"/>
      <c r="AF16" s="96"/>
      <c r="AG16" s="96"/>
      <c r="AH16" s="96"/>
      <c r="AI16" s="101"/>
      <c r="AJ16" s="101"/>
      <c r="AK16" s="101"/>
      <c r="AL16" s="101"/>
      <c r="AM16" s="93"/>
      <c r="AN16" s="93"/>
      <c r="AO16" s="93"/>
      <c r="AP16" s="71"/>
      <c r="AQ16" s="71"/>
      <c r="AR16" s="71"/>
      <c r="AS16" s="71"/>
      <c r="AT16" s="203"/>
      <c r="AU16" s="202"/>
      <c r="AV16" s="202"/>
      <c r="AW16" s="88"/>
    </row>
    <row r="17" spans="1:49" ht="11" customHeight="1" x14ac:dyDescent="0.15">
      <c r="A17" s="97"/>
      <c r="B17" s="453"/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  <c r="S17" s="454"/>
      <c r="T17" s="454"/>
      <c r="U17" s="455"/>
      <c r="V17" s="88"/>
      <c r="W17" s="100" t="s">
        <v>0</v>
      </c>
      <c r="X17" s="444"/>
      <c r="Y17" s="445"/>
      <c r="Z17" s="445"/>
      <c r="AA17" s="445"/>
      <c r="AB17" s="445"/>
      <c r="AC17" s="446"/>
      <c r="AD17" s="221"/>
      <c r="AE17" s="96"/>
      <c r="AF17" s="96"/>
      <c r="AG17" s="96"/>
      <c r="AH17" s="96"/>
      <c r="AI17" s="101"/>
      <c r="AJ17" s="101"/>
      <c r="AK17" s="101"/>
      <c r="AL17" s="101"/>
      <c r="AM17" s="93"/>
      <c r="AN17" s="93"/>
      <c r="AO17" s="93"/>
      <c r="AP17" s="93"/>
      <c r="AQ17" s="71"/>
      <c r="AR17" s="93"/>
      <c r="AS17" s="93"/>
      <c r="AT17" s="204"/>
      <c r="AU17" s="202"/>
      <c r="AV17" s="202"/>
      <c r="AW17" s="88"/>
    </row>
    <row r="18" spans="1:49" ht="11" customHeight="1" x14ac:dyDescent="0.15">
      <c r="A18" s="97"/>
      <c r="B18" s="451"/>
      <c r="C18" s="428"/>
      <c r="D18" s="428"/>
      <c r="E18" s="428"/>
      <c r="F18" s="428"/>
      <c r="G18" s="428"/>
      <c r="H18" s="428"/>
      <c r="I18" s="428"/>
      <c r="J18" s="428"/>
      <c r="K18" s="428"/>
      <c r="L18" s="428"/>
      <c r="M18" s="428"/>
      <c r="N18" s="428"/>
      <c r="O18" s="428"/>
      <c r="P18" s="428"/>
      <c r="Q18" s="428"/>
      <c r="R18" s="428"/>
      <c r="S18" s="428"/>
      <c r="T18" s="428"/>
      <c r="U18" s="452"/>
      <c r="V18" s="88"/>
      <c r="W18" s="100" t="s">
        <v>2</v>
      </c>
      <c r="X18" s="444"/>
      <c r="Y18" s="445"/>
      <c r="Z18" s="445"/>
      <c r="AA18" s="445"/>
      <c r="AB18" s="445"/>
      <c r="AC18" s="446"/>
      <c r="AD18" s="221"/>
      <c r="AE18" s="173" t="s">
        <v>77</v>
      </c>
      <c r="AF18" s="174" t="s">
        <v>80</v>
      </c>
      <c r="AG18" s="175" t="s">
        <v>78</v>
      </c>
      <c r="AH18" s="95" t="s">
        <v>21</v>
      </c>
      <c r="AI18" s="101"/>
      <c r="AJ18" s="101"/>
      <c r="AK18" s="101"/>
      <c r="AL18" s="101"/>
      <c r="AM18" s="93"/>
      <c r="AN18" s="93"/>
      <c r="AO18" s="93"/>
      <c r="AP18" s="93"/>
      <c r="AQ18" s="71"/>
      <c r="AR18" s="71"/>
      <c r="AS18" s="71"/>
      <c r="AT18" s="203"/>
      <c r="AU18" s="202"/>
      <c r="AV18" s="202"/>
      <c r="AW18" s="88"/>
    </row>
    <row r="19" spans="1:49" ht="11" customHeight="1" thickBot="1" x14ac:dyDescent="0.2">
      <c r="A19" s="97"/>
      <c r="B19" s="466"/>
      <c r="C19" s="467"/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8"/>
      <c r="V19" s="88"/>
      <c r="W19" s="100" t="s">
        <v>43</v>
      </c>
      <c r="X19" s="157"/>
      <c r="Y19" s="445"/>
      <c r="Z19" s="445"/>
      <c r="AA19" s="445"/>
      <c r="AB19" s="445"/>
      <c r="AC19" s="446"/>
      <c r="AD19" s="221"/>
      <c r="AE19" s="96">
        <f>COUNTIF(B10:U51,"DS HC")</f>
        <v>0</v>
      </c>
      <c r="AF19" s="96">
        <f>COUNTIF(B10:U51,"REG VC")</f>
        <v>0</v>
      </c>
      <c r="AG19" s="96">
        <f>COUNTIF(B10:U51,"DS PM")</f>
        <v>0</v>
      </c>
      <c r="AH19" s="96">
        <f>((AE19+AF19+AG19+AF21)*0.25*60)</f>
        <v>0</v>
      </c>
      <c r="AI19" s="101"/>
      <c r="AJ19" s="106"/>
      <c r="AK19" s="101"/>
      <c r="AL19" s="101"/>
      <c r="AM19" s="93"/>
      <c r="AN19" s="93"/>
      <c r="AO19" s="93"/>
      <c r="AP19" s="71"/>
      <c r="AQ19" s="93"/>
      <c r="AR19" s="71"/>
      <c r="AS19" s="71"/>
      <c r="AT19" s="203"/>
      <c r="AU19" s="202"/>
      <c r="AV19" s="202"/>
      <c r="AW19" s="88"/>
    </row>
    <row r="20" spans="1:49" ht="11" customHeight="1" x14ac:dyDescent="0.15">
      <c r="A20" s="97"/>
      <c r="B20" s="448"/>
      <c r="C20" s="449"/>
      <c r="D20" s="449"/>
      <c r="E20" s="449"/>
      <c r="F20" s="449"/>
      <c r="G20" s="449"/>
      <c r="H20" s="449"/>
      <c r="I20" s="449"/>
      <c r="J20" s="449"/>
      <c r="K20" s="449"/>
      <c r="L20" s="449"/>
      <c r="M20" s="449"/>
      <c r="N20" s="449"/>
      <c r="O20" s="449"/>
      <c r="P20" s="449"/>
      <c r="Q20" s="449"/>
      <c r="R20" s="449"/>
      <c r="S20" s="449"/>
      <c r="T20" s="449"/>
      <c r="U20" s="450"/>
      <c r="V20" s="88"/>
      <c r="W20" s="100" t="s">
        <v>3</v>
      </c>
      <c r="X20" s="102"/>
      <c r="Y20" s="478"/>
      <c r="Z20" s="479"/>
      <c r="AA20" s="479"/>
      <c r="AB20" s="479"/>
      <c r="AC20" s="480"/>
      <c r="AD20" s="221"/>
      <c r="AE20" s="96"/>
      <c r="AF20" s="174" t="s">
        <v>79</v>
      </c>
      <c r="AG20" s="96"/>
      <c r="AH20" s="96"/>
      <c r="AI20" s="107"/>
      <c r="AJ20" s="107"/>
      <c r="AK20" s="107"/>
      <c r="AM20" s="205"/>
      <c r="AN20" s="205"/>
      <c r="AO20" s="205"/>
      <c r="AP20" s="88"/>
      <c r="AQ20" s="88"/>
      <c r="AR20" s="88"/>
      <c r="AS20" s="88"/>
      <c r="AT20" s="202"/>
      <c r="AU20" s="202"/>
      <c r="AV20" s="202"/>
      <c r="AW20" s="88"/>
    </row>
    <row r="21" spans="1:49" ht="11" customHeight="1" x14ac:dyDescent="0.15">
      <c r="A21" s="97"/>
      <c r="B21" s="453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5"/>
      <c r="V21" s="88"/>
      <c r="W21" s="100" t="s">
        <v>4</v>
      </c>
      <c r="X21" s="103"/>
      <c r="Y21" s="321"/>
      <c r="Z21" s="322"/>
      <c r="AA21" s="322"/>
      <c r="AB21" s="322"/>
      <c r="AC21" s="323"/>
      <c r="AD21" s="221"/>
      <c r="AE21" s="96"/>
      <c r="AF21" s="96">
        <f>COUNTIF(B10:U51,"CLA REF")</f>
        <v>0</v>
      </c>
      <c r="AG21" s="96"/>
      <c r="AH21" s="96"/>
      <c r="AI21" s="107"/>
      <c r="AJ21" s="107"/>
      <c r="AK21" s="107"/>
      <c r="AL21" s="107"/>
      <c r="AM21" s="205"/>
      <c r="AN21" s="205"/>
      <c r="AO21" s="205"/>
      <c r="AP21" s="88"/>
      <c r="AQ21" s="88"/>
      <c r="AR21" s="88"/>
      <c r="AS21" s="88"/>
      <c r="AT21" s="202"/>
      <c r="AU21" s="202"/>
      <c r="AV21" s="202"/>
      <c r="AW21" s="88"/>
    </row>
    <row r="22" spans="1:49" ht="11" customHeight="1" x14ac:dyDescent="0.15">
      <c r="A22" s="97"/>
      <c r="B22" s="451"/>
      <c r="C22" s="428"/>
      <c r="D22" s="428"/>
      <c r="E22" s="428"/>
      <c r="F22" s="428"/>
      <c r="G22" s="428"/>
      <c r="H22" s="428"/>
      <c r="I22" s="428"/>
      <c r="J22" s="428"/>
      <c r="K22" s="428"/>
      <c r="L22" s="428"/>
      <c r="M22" s="428"/>
      <c r="N22" s="428"/>
      <c r="O22" s="428"/>
      <c r="P22" s="428"/>
      <c r="Q22" s="428"/>
      <c r="R22" s="428"/>
      <c r="S22" s="428"/>
      <c r="T22" s="428"/>
      <c r="U22" s="452"/>
      <c r="V22" s="88"/>
      <c r="W22" s="469" t="s">
        <v>5</v>
      </c>
      <c r="X22" s="470"/>
      <c r="Y22" s="104">
        <f>INT(AH9/60)</f>
        <v>0</v>
      </c>
      <c r="Z22" s="105" t="s">
        <v>15</v>
      </c>
      <c r="AA22" s="481">
        <f>MOD(AH9,60)</f>
        <v>0</v>
      </c>
      <c r="AB22" s="481"/>
      <c r="AC22" s="482"/>
      <c r="AD22" s="221"/>
      <c r="AE22" s="96"/>
      <c r="AF22" s="96"/>
      <c r="AG22" s="96"/>
      <c r="AH22" s="96"/>
      <c r="AI22" s="107"/>
      <c r="AJ22" s="107"/>
      <c r="AK22" s="107"/>
      <c r="AL22" s="107"/>
      <c r="AM22" s="205"/>
      <c r="AN22" s="205"/>
      <c r="AO22" s="205"/>
      <c r="AP22" s="88"/>
      <c r="AQ22" s="88"/>
      <c r="AR22" s="88"/>
      <c r="AS22" s="88"/>
      <c r="AT22" s="202"/>
      <c r="AU22" s="202"/>
      <c r="AV22" s="202"/>
      <c r="AW22" s="88"/>
    </row>
    <row r="23" spans="1:49" ht="11" customHeight="1" thickBot="1" x14ac:dyDescent="0.2">
      <c r="A23" s="97"/>
      <c r="B23" s="466"/>
      <c r="C23" s="467"/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8"/>
      <c r="V23" s="88"/>
      <c r="W23" s="87"/>
      <c r="X23" s="87"/>
      <c r="Y23" s="87"/>
      <c r="Z23" s="86"/>
      <c r="AA23" s="88"/>
      <c r="AB23" s="74"/>
      <c r="AC23" s="74"/>
      <c r="AD23" s="221"/>
      <c r="AE23" s="96"/>
      <c r="AF23" s="96"/>
      <c r="AG23" s="96"/>
      <c r="AH23" s="96"/>
      <c r="AI23" s="107"/>
      <c r="AJ23" s="107"/>
      <c r="AK23" s="107"/>
      <c r="AL23" s="107"/>
      <c r="AM23" s="205"/>
      <c r="AN23" s="205"/>
      <c r="AO23" s="205"/>
      <c r="AP23" s="88"/>
      <c r="AQ23" s="88"/>
      <c r="AR23" s="88"/>
      <c r="AS23" s="88"/>
      <c r="AT23" s="202"/>
      <c r="AU23" s="202"/>
      <c r="AV23" s="202"/>
      <c r="AW23" s="88"/>
    </row>
    <row r="24" spans="1:49" ht="11" customHeight="1" x14ac:dyDescent="0.15">
      <c r="A24" s="97"/>
      <c r="B24" s="448"/>
      <c r="C24" s="449"/>
      <c r="D24" s="449"/>
      <c r="E24" s="449"/>
      <c r="F24" s="449"/>
      <c r="G24" s="449"/>
      <c r="H24" s="449"/>
      <c r="I24" s="449"/>
      <c r="J24" s="449"/>
      <c r="K24" s="449"/>
      <c r="L24" s="449"/>
      <c r="M24" s="449"/>
      <c r="N24" s="449"/>
      <c r="O24" s="449"/>
      <c r="P24" s="449"/>
      <c r="Q24" s="449"/>
      <c r="R24" s="449"/>
      <c r="S24" s="449"/>
      <c r="T24" s="449"/>
      <c r="U24" s="450"/>
      <c r="V24" s="88"/>
      <c r="W24" s="87"/>
      <c r="X24" s="87"/>
      <c r="Y24" s="87"/>
      <c r="Z24" s="86"/>
      <c r="AA24" s="88"/>
      <c r="AB24" s="74"/>
      <c r="AC24" s="74"/>
      <c r="AD24" s="221"/>
      <c r="AE24" s="96"/>
      <c r="AF24" s="96"/>
      <c r="AG24" s="96"/>
      <c r="AH24" s="96"/>
      <c r="AI24" s="107"/>
      <c r="AJ24" s="107"/>
      <c r="AK24" s="107"/>
      <c r="AL24" s="107"/>
      <c r="AM24" s="205"/>
      <c r="AN24" s="205"/>
      <c r="AO24" s="205"/>
      <c r="AP24" s="88"/>
      <c r="AQ24" s="88"/>
      <c r="AR24" s="88"/>
      <c r="AS24" s="88"/>
      <c r="AT24" s="202"/>
      <c r="AU24" s="202"/>
      <c r="AV24" s="202"/>
      <c r="AW24" s="88"/>
    </row>
    <row r="25" spans="1:49" ht="11" customHeight="1" x14ac:dyDescent="0.15">
      <c r="A25" s="97"/>
      <c r="B25" s="453"/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454"/>
      <c r="P25" s="454"/>
      <c r="Q25" s="454"/>
      <c r="R25" s="454"/>
      <c r="S25" s="454"/>
      <c r="T25" s="454"/>
      <c r="U25" s="455"/>
      <c r="V25" s="88"/>
      <c r="W25" s="472" t="s">
        <v>81</v>
      </c>
      <c r="X25" s="473"/>
      <c r="Y25" s="473"/>
      <c r="Z25" s="473"/>
      <c r="AA25" s="473"/>
      <c r="AB25" s="473"/>
      <c r="AC25" s="474"/>
      <c r="AD25" s="221"/>
      <c r="AE25" s="96"/>
      <c r="AF25" s="96"/>
      <c r="AG25" s="96"/>
      <c r="AH25" s="96"/>
      <c r="AI25" s="107"/>
      <c r="AJ25" s="107"/>
      <c r="AK25" s="107"/>
      <c r="AL25" s="107"/>
      <c r="AM25" s="205"/>
      <c r="AN25" s="205"/>
      <c r="AO25" s="205"/>
      <c r="AP25" s="88"/>
      <c r="AQ25" s="88"/>
      <c r="AR25" s="88"/>
      <c r="AS25" s="88"/>
      <c r="AT25" s="202"/>
      <c r="AU25" s="202"/>
      <c r="AV25" s="202"/>
      <c r="AW25" s="88"/>
    </row>
    <row r="26" spans="1:49" ht="11" customHeight="1" x14ac:dyDescent="0.15">
      <c r="A26" s="97"/>
      <c r="B26" s="451"/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52"/>
      <c r="V26" s="88"/>
      <c r="W26" s="475"/>
      <c r="X26" s="476"/>
      <c r="Y26" s="476"/>
      <c r="Z26" s="476"/>
      <c r="AA26" s="476"/>
      <c r="AB26" s="476"/>
      <c r="AC26" s="477"/>
      <c r="AD26" s="221"/>
      <c r="AE26" s="96"/>
      <c r="AF26" s="96"/>
      <c r="AG26" s="96"/>
      <c r="AH26" s="96"/>
      <c r="AI26" s="107"/>
      <c r="AJ26" s="107"/>
      <c r="AK26" s="107"/>
      <c r="AL26" s="107"/>
      <c r="AM26" s="205"/>
      <c r="AN26" s="205"/>
      <c r="AO26" s="205"/>
      <c r="AP26" s="88"/>
      <c r="AQ26" s="88"/>
      <c r="AR26" s="88"/>
      <c r="AS26" s="88"/>
      <c r="AT26" s="202"/>
      <c r="AU26" s="202"/>
      <c r="AV26" s="202"/>
      <c r="AW26" s="88"/>
    </row>
    <row r="27" spans="1:49" ht="11" customHeight="1" thickBot="1" x14ac:dyDescent="0.2">
      <c r="A27" s="97"/>
      <c r="B27" s="466"/>
      <c r="C27" s="467"/>
      <c r="D27" s="467"/>
      <c r="E27" s="467"/>
      <c r="F27" s="467"/>
      <c r="G27" s="467"/>
      <c r="H27" s="467"/>
      <c r="I27" s="467"/>
      <c r="J27" s="467"/>
      <c r="K27" s="467"/>
      <c r="L27" s="467"/>
      <c r="M27" s="467"/>
      <c r="N27" s="467"/>
      <c r="O27" s="467"/>
      <c r="P27" s="467"/>
      <c r="Q27" s="467"/>
      <c r="R27" s="467"/>
      <c r="S27" s="467"/>
      <c r="T27" s="467"/>
      <c r="U27" s="468"/>
      <c r="V27" s="88"/>
      <c r="W27" s="98" t="s">
        <v>1</v>
      </c>
      <c r="X27" s="429"/>
      <c r="Y27" s="430"/>
      <c r="Z27" s="430"/>
      <c r="AA27" s="430"/>
      <c r="AB27" s="430"/>
      <c r="AC27" s="431"/>
      <c r="AD27" s="221"/>
      <c r="AE27" s="96"/>
      <c r="AF27" s="96"/>
      <c r="AG27" s="96"/>
      <c r="AH27" s="96"/>
      <c r="AI27" s="107"/>
      <c r="AJ27" s="107"/>
      <c r="AK27" s="107"/>
      <c r="AL27" s="107"/>
      <c r="AM27" s="205"/>
      <c r="AN27" s="205"/>
      <c r="AO27" s="205"/>
      <c r="AP27" s="88"/>
      <c r="AQ27" s="88"/>
      <c r="AR27" s="88"/>
      <c r="AS27" s="88"/>
      <c r="AT27" s="202"/>
      <c r="AU27" s="202"/>
      <c r="AV27" s="202"/>
      <c r="AW27" s="88"/>
    </row>
    <row r="28" spans="1:49" ht="11" customHeight="1" x14ac:dyDescent="0.15">
      <c r="A28" s="97"/>
      <c r="B28" s="448"/>
      <c r="C28" s="449"/>
      <c r="D28" s="449"/>
      <c r="E28" s="449"/>
      <c r="F28" s="449"/>
      <c r="G28" s="449"/>
      <c r="H28" s="449"/>
      <c r="I28" s="449"/>
      <c r="J28" s="449"/>
      <c r="K28" s="449"/>
      <c r="L28" s="449"/>
      <c r="M28" s="449"/>
      <c r="N28" s="449"/>
      <c r="O28" s="449"/>
      <c r="P28" s="449"/>
      <c r="Q28" s="449"/>
      <c r="R28" s="449"/>
      <c r="S28" s="449"/>
      <c r="T28" s="449"/>
      <c r="U28" s="450"/>
      <c r="V28" s="88"/>
      <c r="W28" s="100" t="s">
        <v>0</v>
      </c>
      <c r="X28" s="444"/>
      <c r="Y28" s="445"/>
      <c r="Z28" s="445"/>
      <c r="AA28" s="445"/>
      <c r="AB28" s="445"/>
      <c r="AC28" s="446"/>
      <c r="AD28" s="221"/>
      <c r="AE28" s="95"/>
      <c r="AF28" s="95"/>
      <c r="AG28" s="95"/>
      <c r="AH28" s="95"/>
      <c r="AI28" s="107"/>
      <c r="AJ28" s="107"/>
      <c r="AK28" s="107"/>
      <c r="AL28" s="107"/>
      <c r="AM28" s="205"/>
      <c r="AN28" s="205"/>
      <c r="AO28" s="205"/>
      <c r="AP28" s="88"/>
      <c r="AQ28" s="88"/>
      <c r="AR28" s="88"/>
      <c r="AS28" s="88"/>
      <c r="AT28" s="202"/>
      <c r="AU28" s="202"/>
      <c r="AV28" s="202"/>
      <c r="AW28" s="88"/>
    </row>
    <row r="29" spans="1:49" ht="11" customHeight="1" x14ac:dyDescent="0.15">
      <c r="A29" s="97"/>
      <c r="B29" s="453"/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  <c r="O29" s="454"/>
      <c r="P29" s="454"/>
      <c r="Q29" s="454"/>
      <c r="R29" s="454"/>
      <c r="S29" s="454"/>
      <c r="T29" s="454"/>
      <c r="U29" s="455"/>
      <c r="V29" s="88"/>
      <c r="W29" s="100" t="s">
        <v>2</v>
      </c>
      <c r="X29" s="444"/>
      <c r="Y29" s="445"/>
      <c r="Z29" s="445"/>
      <c r="AA29" s="445"/>
      <c r="AB29" s="445"/>
      <c r="AC29" s="446"/>
      <c r="AD29" s="221"/>
      <c r="AE29" s="96"/>
      <c r="AF29" s="96"/>
      <c r="AG29" s="96"/>
      <c r="AH29" s="96"/>
      <c r="AI29" s="107"/>
      <c r="AJ29" s="107"/>
      <c r="AK29" s="107"/>
      <c r="AL29" s="107"/>
      <c r="AM29" s="205"/>
      <c r="AN29" s="205"/>
      <c r="AO29" s="205"/>
      <c r="AP29" s="88"/>
      <c r="AQ29" s="88"/>
      <c r="AR29" s="88"/>
      <c r="AS29" s="88"/>
      <c r="AT29" s="202"/>
      <c r="AU29" s="202"/>
      <c r="AV29" s="202"/>
      <c r="AW29" s="88"/>
    </row>
    <row r="30" spans="1:49" ht="11" customHeight="1" x14ac:dyDescent="0.15">
      <c r="A30" s="97"/>
      <c r="B30" s="451"/>
      <c r="C30" s="428"/>
      <c r="D30" s="428"/>
      <c r="E30" s="428"/>
      <c r="F30" s="428"/>
      <c r="G30" s="428"/>
      <c r="H30" s="428"/>
      <c r="I30" s="428"/>
      <c r="J30" s="428"/>
      <c r="K30" s="428"/>
      <c r="L30" s="428"/>
      <c r="M30" s="428"/>
      <c r="N30" s="428"/>
      <c r="O30" s="428"/>
      <c r="P30" s="428"/>
      <c r="Q30" s="428"/>
      <c r="R30" s="428"/>
      <c r="S30" s="428"/>
      <c r="T30" s="428"/>
      <c r="U30" s="452"/>
      <c r="V30" s="88"/>
      <c r="W30" s="100" t="s">
        <v>43</v>
      </c>
      <c r="X30" s="157"/>
      <c r="Y30" s="445"/>
      <c r="Z30" s="445"/>
      <c r="AA30" s="445"/>
      <c r="AB30" s="445"/>
      <c r="AC30" s="446"/>
      <c r="AD30" s="221"/>
      <c r="AE30" s="96"/>
      <c r="AF30" s="96"/>
      <c r="AG30" s="96"/>
      <c r="AH30" s="96"/>
      <c r="AI30" s="107"/>
      <c r="AJ30" s="107"/>
      <c r="AK30" s="107"/>
      <c r="AL30" s="107"/>
      <c r="AM30" s="205"/>
      <c r="AN30" s="205"/>
      <c r="AO30" s="205"/>
      <c r="AP30" s="88"/>
      <c r="AQ30" s="88"/>
      <c r="AR30" s="88"/>
      <c r="AS30" s="88"/>
      <c r="AT30" s="202"/>
      <c r="AU30" s="202"/>
      <c r="AV30" s="202"/>
      <c r="AW30" s="88"/>
    </row>
    <row r="31" spans="1:49" ht="11" customHeight="1" thickBot="1" x14ac:dyDescent="0.2">
      <c r="A31" s="97"/>
      <c r="B31" s="466"/>
      <c r="C31" s="467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8"/>
      <c r="V31" s="88"/>
      <c r="W31" s="100" t="s">
        <v>3</v>
      </c>
      <c r="X31" s="102"/>
      <c r="Y31" s="478"/>
      <c r="Z31" s="479"/>
      <c r="AA31" s="479"/>
      <c r="AB31" s="479"/>
      <c r="AC31" s="480"/>
      <c r="AD31" s="221"/>
      <c r="AE31" s="96"/>
      <c r="AF31" s="96"/>
      <c r="AG31" s="96"/>
      <c r="AH31" s="96"/>
      <c r="AI31" s="107"/>
      <c r="AJ31" s="107"/>
      <c r="AK31" s="107"/>
      <c r="AL31" s="107"/>
      <c r="AM31" s="205"/>
      <c r="AN31" s="205"/>
      <c r="AO31" s="205"/>
      <c r="AP31" s="88"/>
      <c r="AQ31" s="88"/>
      <c r="AR31" s="88"/>
      <c r="AS31" s="88"/>
      <c r="AT31" s="202"/>
      <c r="AU31" s="202"/>
      <c r="AV31" s="202"/>
      <c r="AW31" s="88"/>
    </row>
    <row r="32" spans="1:49" ht="11" customHeight="1" x14ac:dyDescent="0.15">
      <c r="A32" s="97"/>
      <c r="B32" s="451"/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428"/>
      <c r="R32" s="428"/>
      <c r="S32" s="428"/>
      <c r="T32" s="428"/>
      <c r="U32" s="452"/>
      <c r="V32" s="88"/>
      <c r="W32" s="100" t="s">
        <v>4</v>
      </c>
      <c r="X32" s="103"/>
      <c r="Y32" s="321"/>
      <c r="Z32" s="322"/>
      <c r="AA32" s="322"/>
      <c r="AB32" s="322"/>
      <c r="AC32" s="323"/>
      <c r="AD32" s="221"/>
      <c r="AE32" s="96">
        <f>(SUM(AE19+AE9+AE14)*0.25*60)</f>
        <v>0</v>
      </c>
      <c r="AF32" s="96">
        <f>(SUM(AF19+AF9+AF21+AF14)*0.25*60)</f>
        <v>0</v>
      </c>
      <c r="AG32" s="96">
        <f>(SUM(AG19+AG9+AG14)*0.25*60)+AQ19</f>
        <v>0</v>
      </c>
      <c r="AH32" s="96"/>
      <c r="AI32" s="107"/>
      <c r="AJ32" s="107"/>
      <c r="AK32" s="107"/>
      <c r="AL32" s="107"/>
      <c r="AM32" s="205"/>
      <c r="AN32" s="205"/>
      <c r="AO32" s="205"/>
      <c r="AP32" s="88"/>
      <c r="AQ32" s="88"/>
      <c r="AR32" s="88"/>
      <c r="AS32" s="88"/>
      <c r="AT32" s="202"/>
      <c r="AU32" s="202"/>
      <c r="AV32" s="202"/>
      <c r="AW32" s="88"/>
    </row>
    <row r="33" spans="1:58" ht="11" customHeight="1" x14ac:dyDescent="0.15">
      <c r="A33" s="97"/>
      <c r="B33" s="453"/>
      <c r="C33" s="454"/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5"/>
      <c r="V33" s="88"/>
      <c r="W33" s="469" t="s">
        <v>5</v>
      </c>
      <c r="X33" s="470"/>
      <c r="Y33" s="104">
        <f>INT(AH14/60)</f>
        <v>0</v>
      </c>
      <c r="Z33" s="105" t="s">
        <v>15</v>
      </c>
      <c r="AA33" s="481">
        <f>MOD(AH14,60)</f>
        <v>0</v>
      </c>
      <c r="AB33" s="481"/>
      <c r="AC33" s="482"/>
      <c r="AD33" s="221"/>
      <c r="AG33" s="75"/>
      <c r="AH33" s="75"/>
      <c r="AM33" s="88"/>
      <c r="AN33" s="88"/>
      <c r="AO33" s="88"/>
      <c r="AP33" s="88"/>
      <c r="AQ33" s="88"/>
      <c r="AR33" s="88"/>
      <c r="AS33" s="88"/>
      <c r="AT33" s="202"/>
      <c r="AU33" s="202"/>
      <c r="AV33" s="202"/>
      <c r="AW33" s="88"/>
    </row>
    <row r="34" spans="1:58" ht="11" customHeight="1" x14ac:dyDescent="0.15">
      <c r="A34" s="97"/>
      <c r="B34" s="451"/>
      <c r="C34" s="428"/>
      <c r="D34" s="428"/>
      <c r="E34" s="428"/>
      <c r="F34" s="428"/>
      <c r="G34" s="428"/>
      <c r="H34" s="428"/>
      <c r="I34" s="428"/>
      <c r="J34" s="428"/>
      <c r="K34" s="428"/>
      <c r="L34" s="428"/>
      <c r="M34" s="428"/>
      <c r="N34" s="428"/>
      <c r="O34" s="428"/>
      <c r="P34" s="428"/>
      <c r="Q34" s="428"/>
      <c r="R34" s="428"/>
      <c r="S34" s="428"/>
      <c r="T34" s="428"/>
      <c r="U34" s="452"/>
      <c r="V34" s="88"/>
      <c r="W34" s="201"/>
      <c r="X34" s="158"/>
      <c r="Y34" s="483"/>
      <c r="Z34" s="484"/>
      <c r="AA34" s="484"/>
      <c r="AB34" s="484"/>
      <c r="AC34" s="485"/>
      <c r="AD34" s="221"/>
      <c r="AG34" s="75"/>
      <c r="AH34" s="75"/>
      <c r="AM34" s="88"/>
      <c r="AN34" s="88"/>
      <c r="AO34" s="88"/>
      <c r="AP34" s="88"/>
      <c r="AQ34" s="88"/>
      <c r="AR34" s="88"/>
      <c r="AS34" s="88"/>
      <c r="AT34" s="202"/>
      <c r="AU34" s="202"/>
      <c r="AV34" s="202"/>
      <c r="AW34" s="88"/>
    </row>
    <row r="35" spans="1:58" ht="11" customHeight="1" thickBot="1" x14ac:dyDescent="0.2">
      <c r="A35" s="97"/>
      <c r="B35" s="466"/>
      <c r="C35" s="467"/>
      <c r="D35" s="467"/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P35" s="467"/>
      <c r="Q35" s="467"/>
      <c r="R35" s="467"/>
      <c r="S35" s="467"/>
      <c r="T35" s="467"/>
      <c r="U35" s="468"/>
      <c r="V35" s="88"/>
      <c r="W35" s="160" t="s">
        <v>44</v>
      </c>
      <c r="X35" s="162"/>
      <c r="Y35" s="471"/>
      <c r="Z35" s="471"/>
      <c r="AA35" s="471"/>
      <c r="AB35" s="471"/>
      <c r="AC35" s="471"/>
      <c r="AD35" s="221"/>
      <c r="AE35" s="171" t="s">
        <v>31</v>
      </c>
      <c r="AG35" s="75"/>
      <c r="AH35" s="75" t="s">
        <v>41</v>
      </c>
      <c r="AM35" s="88"/>
      <c r="AN35" s="88"/>
      <c r="AO35" s="88"/>
      <c r="AP35" s="88"/>
      <c r="AQ35" s="88"/>
      <c r="AR35" s="88"/>
      <c r="AS35" s="88"/>
      <c r="AT35" s="202"/>
      <c r="AU35" s="202"/>
      <c r="AV35" s="202"/>
      <c r="AW35" s="88"/>
    </row>
    <row r="36" spans="1:58" ht="11" customHeight="1" x14ac:dyDescent="0.15">
      <c r="A36" s="97"/>
      <c r="B36" s="448"/>
      <c r="C36" s="449"/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49"/>
      <c r="U36" s="450"/>
      <c r="V36" s="88"/>
      <c r="W36" s="488" t="s">
        <v>46</v>
      </c>
      <c r="X36" s="489"/>
      <c r="Y36" s="489"/>
      <c r="Z36" s="489"/>
      <c r="AA36" s="489"/>
      <c r="AB36" s="489"/>
      <c r="AC36" s="489"/>
      <c r="AD36" s="221"/>
      <c r="AM36" s="88"/>
      <c r="AN36" s="88"/>
      <c r="AO36" s="88"/>
      <c r="AP36" s="88"/>
      <c r="AQ36" s="88"/>
      <c r="AR36" s="88"/>
      <c r="AS36" s="88"/>
      <c r="AT36" s="202"/>
      <c r="AU36" s="202"/>
      <c r="AV36" s="202"/>
      <c r="AW36" s="88"/>
    </row>
    <row r="37" spans="1:58" ht="11" customHeight="1" x14ac:dyDescent="0.15">
      <c r="A37" s="97"/>
      <c r="B37" s="453"/>
      <c r="C37" s="454"/>
      <c r="D37" s="454"/>
      <c r="E37" s="454"/>
      <c r="F37" s="454"/>
      <c r="G37" s="454"/>
      <c r="H37" s="454"/>
      <c r="I37" s="454"/>
      <c r="J37" s="454"/>
      <c r="K37" s="454"/>
      <c r="L37" s="454"/>
      <c r="M37" s="454"/>
      <c r="N37" s="454"/>
      <c r="O37" s="454"/>
      <c r="P37" s="454"/>
      <c r="Q37" s="454"/>
      <c r="R37" s="454"/>
      <c r="S37" s="454"/>
      <c r="T37" s="454"/>
      <c r="U37" s="455"/>
      <c r="V37" s="88"/>
      <c r="W37" s="489"/>
      <c r="X37" s="489"/>
      <c r="Y37" s="489"/>
      <c r="Z37" s="489"/>
      <c r="AA37" s="489"/>
      <c r="AB37" s="489"/>
      <c r="AC37" s="489"/>
      <c r="AD37" s="221"/>
      <c r="AM37" s="88"/>
      <c r="AN37" s="88"/>
      <c r="AO37" s="88"/>
      <c r="AP37" s="88"/>
      <c r="AQ37" s="88"/>
      <c r="AR37" s="88"/>
      <c r="AS37" s="88"/>
      <c r="AT37" s="202"/>
      <c r="AU37" s="202"/>
      <c r="AV37" s="202"/>
      <c r="AW37" s="88"/>
    </row>
    <row r="38" spans="1:58" ht="11" customHeight="1" x14ac:dyDescent="0.15">
      <c r="A38" s="97"/>
      <c r="B38" s="451"/>
      <c r="C38" s="428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428"/>
      <c r="O38" s="428"/>
      <c r="P38" s="428"/>
      <c r="Q38" s="428"/>
      <c r="R38" s="428"/>
      <c r="S38" s="428"/>
      <c r="T38" s="428"/>
      <c r="U38" s="452"/>
      <c r="V38" s="88"/>
      <c r="W38" s="108"/>
      <c r="X38" s="108"/>
      <c r="Y38" s="108"/>
      <c r="Z38" s="108"/>
      <c r="AA38" s="108"/>
      <c r="AB38" s="79"/>
      <c r="AC38" s="79"/>
      <c r="AD38" s="221"/>
      <c r="AM38" s="88"/>
      <c r="AN38" s="88"/>
      <c r="AO38" s="88"/>
      <c r="AP38" s="88"/>
      <c r="AQ38" s="88"/>
      <c r="AR38" s="88"/>
      <c r="AS38" s="88"/>
      <c r="AT38" s="202"/>
      <c r="AU38" s="202"/>
      <c r="AV38" s="202"/>
      <c r="AW38" s="88"/>
    </row>
    <row r="39" spans="1:58" ht="11" customHeight="1" thickBot="1" x14ac:dyDescent="0.2">
      <c r="A39" s="97"/>
      <c r="B39" s="466"/>
      <c r="C39" s="467"/>
      <c r="D39" s="467"/>
      <c r="E39" s="467"/>
      <c r="F39" s="467"/>
      <c r="G39" s="467"/>
      <c r="H39" s="467"/>
      <c r="I39" s="467"/>
      <c r="J39" s="467"/>
      <c r="K39" s="467"/>
      <c r="L39" s="467"/>
      <c r="M39" s="467"/>
      <c r="N39" s="467"/>
      <c r="O39" s="467"/>
      <c r="P39" s="467"/>
      <c r="Q39" s="467"/>
      <c r="R39" s="467"/>
      <c r="S39" s="467"/>
      <c r="T39" s="467"/>
      <c r="U39" s="468"/>
      <c r="V39" s="88"/>
      <c r="W39" s="395" t="s">
        <v>49</v>
      </c>
      <c r="X39" s="395"/>
      <c r="Y39" s="395"/>
      <c r="Z39" s="395"/>
      <c r="AA39" s="395"/>
      <c r="AB39" s="486">
        <f>INT(AE32/60)</f>
        <v>0</v>
      </c>
      <c r="AC39" s="486" t="s">
        <v>15</v>
      </c>
      <c r="AD39" s="487">
        <f>MOD(AE32,60)</f>
        <v>0</v>
      </c>
      <c r="AM39" s="88"/>
      <c r="AN39" s="88"/>
      <c r="AO39" s="88"/>
      <c r="AP39" s="88"/>
      <c r="AQ39" s="88"/>
      <c r="AR39" s="88"/>
      <c r="AS39" s="88"/>
      <c r="AT39" s="202"/>
      <c r="AU39" s="202"/>
      <c r="AV39" s="202"/>
      <c r="AW39" s="88"/>
    </row>
    <row r="40" spans="1:58" ht="11" customHeight="1" x14ac:dyDescent="0.15">
      <c r="A40" s="97"/>
      <c r="B40" s="448"/>
      <c r="C40" s="449"/>
      <c r="D40" s="449"/>
      <c r="E40" s="449"/>
      <c r="F40" s="449"/>
      <c r="G40" s="449"/>
      <c r="H40" s="449"/>
      <c r="I40" s="449"/>
      <c r="J40" s="449"/>
      <c r="K40" s="449"/>
      <c r="L40" s="449"/>
      <c r="M40" s="449"/>
      <c r="N40" s="449"/>
      <c r="O40" s="449"/>
      <c r="P40" s="449"/>
      <c r="Q40" s="449"/>
      <c r="R40" s="449"/>
      <c r="S40" s="449"/>
      <c r="T40" s="449"/>
      <c r="U40" s="450"/>
      <c r="V40" s="88"/>
      <c r="W40" s="395"/>
      <c r="X40" s="395"/>
      <c r="Y40" s="395"/>
      <c r="Z40" s="395"/>
      <c r="AA40" s="395"/>
      <c r="AB40" s="486"/>
      <c r="AC40" s="486"/>
      <c r="AD40" s="487"/>
      <c r="AM40" s="88"/>
      <c r="AN40" s="88"/>
      <c r="AO40" s="88"/>
      <c r="AP40" s="88"/>
      <c r="AQ40" s="88"/>
      <c r="AR40" s="88"/>
      <c r="AS40" s="88"/>
      <c r="AT40" s="202"/>
      <c r="AU40" s="202"/>
      <c r="AV40" s="202"/>
      <c r="AW40" s="88"/>
    </row>
    <row r="41" spans="1:58" ht="11" customHeight="1" x14ac:dyDescent="0.15">
      <c r="A41" s="97"/>
      <c r="B41" s="453"/>
      <c r="C41" s="454"/>
      <c r="D41" s="454"/>
      <c r="E41" s="454"/>
      <c r="F41" s="454"/>
      <c r="G41" s="454"/>
      <c r="H41" s="454"/>
      <c r="I41" s="454"/>
      <c r="J41" s="454"/>
      <c r="K41" s="454"/>
      <c r="L41" s="454"/>
      <c r="M41" s="454"/>
      <c r="N41" s="454"/>
      <c r="O41" s="454"/>
      <c r="P41" s="454"/>
      <c r="Q41" s="454"/>
      <c r="R41" s="454"/>
      <c r="S41" s="454"/>
      <c r="T41" s="454"/>
      <c r="U41" s="455"/>
      <c r="V41" s="88"/>
      <c r="W41" s="378" t="s">
        <v>50</v>
      </c>
      <c r="X41" s="378"/>
      <c r="Y41" s="378"/>
      <c r="Z41" s="378"/>
      <c r="AA41" s="378"/>
      <c r="AB41" s="486">
        <f>INT(AF32/60)</f>
        <v>0</v>
      </c>
      <c r="AC41" s="486" t="s">
        <v>15</v>
      </c>
      <c r="AD41" s="487">
        <f>MOD(AF32,60)</f>
        <v>0</v>
      </c>
      <c r="AM41" s="88"/>
      <c r="AN41" s="88"/>
      <c r="AO41" s="88"/>
      <c r="AP41" s="88"/>
      <c r="AQ41" s="88"/>
      <c r="AR41" s="88"/>
      <c r="AS41" s="88"/>
      <c r="AT41" s="202"/>
      <c r="AU41" s="202"/>
      <c r="AV41" s="202"/>
      <c r="AW41" s="88"/>
    </row>
    <row r="42" spans="1:58" ht="11" customHeight="1" x14ac:dyDescent="0.15">
      <c r="A42" s="97"/>
      <c r="B42" s="451"/>
      <c r="C42" s="428"/>
      <c r="D42" s="428"/>
      <c r="E42" s="428"/>
      <c r="F42" s="428"/>
      <c r="G42" s="428"/>
      <c r="H42" s="428"/>
      <c r="I42" s="428"/>
      <c r="J42" s="428"/>
      <c r="K42" s="428"/>
      <c r="L42" s="428"/>
      <c r="M42" s="428"/>
      <c r="N42" s="428"/>
      <c r="O42" s="428"/>
      <c r="P42" s="428"/>
      <c r="Q42" s="428"/>
      <c r="R42" s="428"/>
      <c r="S42" s="428"/>
      <c r="T42" s="428"/>
      <c r="U42" s="452"/>
      <c r="V42" s="88"/>
      <c r="W42" s="378"/>
      <c r="X42" s="378"/>
      <c r="Y42" s="378"/>
      <c r="Z42" s="378"/>
      <c r="AA42" s="378"/>
      <c r="AB42" s="486"/>
      <c r="AC42" s="486"/>
      <c r="AD42" s="487"/>
      <c r="AM42" s="88"/>
      <c r="AN42" s="88"/>
      <c r="AO42" s="88"/>
      <c r="AP42" s="88"/>
      <c r="AQ42" s="88"/>
      <c r="AR42" s="88"/>
      <c r="AS42" s="88"/>
      <c r="AT42" s="202"/>
      <c r="AU42" s="202"/>
      <c r="AV42" s="202"/>
      <c r="AW42" s="88"/>
    </row>
    <row r="43" spans="1:58" s="111" customFormat="1" ht="11" customHeight="1" thickBot="1" x14ac:dyDescent="0.2">
      <c r="A43" s="109"/>
      <c r="B43" s="466"/>
      <c r="C43" s="467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  <c r="S43" s="467"/>
      <c r="T43" s="467"/>
      <c r="U43" s="468"/>
      <c r="V43" s="110"/>
      <c r="W43" s="376" t="s">
        <v>51</v>
      </c>
      <c r="X43" s="377"/>
      <c r="Y43" s="377"/>
      <c r="Z43" s="377"/>
      <c r="AA43" s="377"/>
      <c r="AB43" s="486">
        <f>INT(AG32/60)</f>
        <v>0</v>
      </c>
      <c r="AC43" s="486" t="s">
        <v>15</v>
      </c>
      <c r="AD43" s="487">
        <f>MOD(AG32,60)</f>
        <v>0</v>
      </c>
      <c r="AI43" s="77"/>
      <c r="AJ43" s="77"/>
      <c r="AK43" s="77"/>
      <c r="AL43" s="77"/>
      <c r="AM43" s="88"/>
      <c r="AN43" s="88"/>
      <c r="AO43" s="88"/>
      <c r="AP43" s="88"/>
      <c r="AQ43" s="88"/>
      <c r="AR43" s="88"/>
      <c r="AS43" s="88"/>
      <c r="AT43" s="202"/>
      <c r="AU43" s="202"/>
      <c r="AV43" s="202"/>
      <c r="AW43" s="88"/>
      <c r="AX43" s="77"/>
      <c r="AY43" s="77"/>
      <c r="AZ43" s="77"/>
      <c r="BA43" s="77"/>
      <c r="BB43" s="77"/>
      <c r="BC43" s="77"/>
      <c r="BD43" s="77"/>
      <c r="BE43" s="77"/>
      <c r="BF43" s="77"/>
    </row>
    <row r="44" spans="1:58" ht="11" customHeight="1" x14ac:dyDescent="0.15">
      <c r="A44" s="97"/>
      <c r="B44" s="448"/>
      <c r="C44" s="449"/>
      <c r="D44" s="449"/>
      <c r="E44" s="449"/>
      <c r="F44" s="449"/>
      <c r="G44" s="449"/>
      <c r="H44" s="449"/>
      <c r="I44" s="449"/>
      <c r="J44" s="449"/>
      <c r="K44" s="449"/>
      <c r="L44" s="449"/>
      <c r="M44" s="449"/>
      <c r="N44" s="449"/>
      <c r="O44" s="449"/>
      <c r="P44" s="449"/>
      <c r="Q44" s="449"/>
      <c r="R44" s="449"/>
      <c r="S44" s="449"/>
      <c r="T44" s="449"/>
      <c r="U44" s="450"/>
      <c r="V44" s="88"/>
      <c r="W44" s="377"/>
      <c r="X44" s="377"/>
      <c r="Y44" s="377"/>
      <c r="Z44" s="377"/>
      <c r="AA44" s="377"/>
      <c r="AB44" s="486"/>
      <c r="AC44" s="486"/>
      <c r="AD44" s="487"/>
      <c r="AM44" s="88"/>
      <c r="AN44" s="88"/>
      <c r="AO44" s="88"/>
      <c r="AP44" s="88"/>
      <c r="AQ44" s="88"/>
      <c r="AR44" s="88"/>
      <c r="AS44" s="88"/>
      <c r="AT44" s="202"/>
      <c r="AU44" s="202"/>
      <c r="AV44" s="202"/>
      <c r="AW44" s="88"/>
    </row>
    <row r="45" spans="1:58" ht="11" customHeight="1" x14ac:dyDescent="0.15">
      <c r="A45" s="97"/>
      <c r="B45" s="453"/>
      <c r="C45" s="454"/>
      <c r="D45" s="454"/>
      <c r="E45" s="454"/>
      <c r="F45" s="454"/>
      <c r="G45" s="454"/>
      <c r="H45" s="454"/>
      <c r="I45" s="454"/>
      <c r="J45" s="454"/>
      <c r="K45" s="454"/>
      <c r="L45" s="454"/>
      <c r="M45" s="454"/>
      <c r="N45" s="454"/>
      <c r="O45" s="454"/>
      <c r="P45" s="454"/>
      <c r="Q45" s="454"/>
      <c r="R45" s="454"/>
      <c r="S45" s="454"/>
      <c r="T45" s="454"/>
      <c r="U45" s="455"/>
      <c r="V45" s="88"/>
      <c r="W45" s="379" t="s">
        <v>112</v>
      </c>
      <c r="X45" s="379"/>
      <c r="Y45" s="379"/>
      <c r="Z45" s="379"/>
      <c r="AA45" s="379"/>
      <c r="AB45" s="486">
        <f>INT(AF45/60)</f>
        <v>0</v>
      </c>
      <c r="AC45" s="486" t="s">
        <v>15</v>
      </c>
      <c r="AD45" s="487">
        <f>MOD(AF45,60)</f>
        <v>0</v>
      </c>
      <c r="AE45" s="179" t="s">
        <v>75</v>
      </c>
      <c r="AF45" s="179">
        <f>COUNTIF(B10:U51,"AVS-PM")*0.25*60</f>
        <v>0</v>
      </c>
      <c r="AM45" s="88"/>
      <c r="AN45" s="88"/>
      <c r="AO45" s="88"/>
      <c r="AP45" s="88"/>
      <c r="AQ45" s="88"/>
      <c r="AR45" s="88"/>
      <c r="AS45" s="88"/>
      <c r="AT45" s="202"/>
      <c r="AU45" s="202"/>
      <c r="AV45" s="202"/>
      <c r="AW45" s="88"/>
    </row>
    <row r="46" spans="1:58" ht="11" customHeight="1" x14ac:dyDescent="0.15">
      <c r="A46" s="97"/>
      <c r="B46" s="451"/>
      <c r="C46" s="428"/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N46" s="428"/>
      <c r="O46" s="428"/>
      <c r="P46" s="428"/>
      <c r="Q46" s="428"/>
      <c r="R46" s="428"/>
      <c r="S46" s="428"/>
      <c r="T46" s="428"/>
      <c r="U46" s="452"/>
      <c r="V46" s="88"/>
      <c r="W46" s="379"/>
      <c r="X46" s="379"/>
      <c r="Y46" s="379"/>
      <c r="Z46" s="379"/>
      <c r="AA46" s="379"/>
      <c r="AB46" s="486"/>
      <c r="AC46" s="486"/>
      <c r="AD46" s="487"/>
      <c r="AM46" s="88"/>
      <c r="AN46" s="88"/>
      <c r="AO46" s="88"/>
      <c r="AP46" s="88"/>
      <c r="AQ46" s="88"/>
      <c r="AR46" s="88"/>
      <c r="AS46" s="88"/>
      <c r="AT46" s="202"/>
      <c r="AU46" s="202"/>
      <c r="AV46" s="202"/>
      <c r="AW46" s="88"/>
    </row>
    <row r="47" spans="1:58" ht="11" customHeight="1" thickBot="1" x14ac:dyDescent="0.2">
      <c r="A47" s="97"/>
      <c r="B47" s="466"/>
      <c r="C47" s="467"/>
      <c r="D47" s="467"/>
      <c r="E47" s="467"/>
      <c r="F47" s="467"/>
      <c r="G47" s="467"/>
      <c r="H47" s="467"/>
      <c r="I47" s="467"/>
      <c r="J47" s="467"/>
      <c r="K47" s="467"/>
      <c r="L47" s="467"/>
      <c r="M47" s="467"/>
      <c r="N47" s="467"/>
      <c r="O47" s="467"/>
      <c r="P47" s="467"/>
      <c r="Q47" s="467"/>
      <c r="R47" s="467"/>
      <c r="S47" s="467"/>
      <c r="T47" s="467"/>
      <c r="U47" s="468"/>
      <c r="V47" s="88"/>
      <c r="W47" s="397" t="s">
        <v>88</v>
      </c>
      <c r="X47" s="397"/>
      <c r="Y47" s="397"/>
      <c r="Z47" s="397"/>
      <c r="AA47" s="397"/>
      <c r="AB47" s="486">
        <f>INT(AF47/60)</f>
        <v>0</v>
      </c>
      <c r="AC47" s="486" t="s">
        <v>15</v>
      </c>
      <c r="AD47" s="487">
        <f>MOD(AF47,60)</f>
        <v>0</v>
      </c>
      <c r="AE47" s="181" t="s">
        <v>22</v>
      </c>
      <c r="AF47" s="181">
        <f>AH49*0.25*60</f>
        <v>0</v>
      </c>
      <c r="AH47" s="176" t="s">
        <v>39</v>
      </c>
      <c r="AI47" s="176" t="s">
        <v>47</v>
      </c>
      <c r="AJ47" s="176" t="s">
        <v>48</v>
      </c>
      <c r="AK47" s="177" t="s">
        <v>52</v>
      </c>
      <c r="AL47" s="217" t="s">
        <v>85</v>
      </c>
      <c r="AM47" s="217" t="s">
        <v>86</v>
      </c>
      <c r="AN47" s="217" t="s">
        <v>87</v>
      </c>
      <c r="AO47" s="88"/>
      <c r="AP47" s="88"/>
      <c r="AQ47" s="88"/>
      <c r="AR47" s="88"/>
      <c r="AS47" s="88"/>
      <c r="AT47" s="202"/>
      <c r="AU47" s="202"/>
      <c r="AV47" s="202"/>
      <c r="AW47" s="88"/>
    </row>
    <row r="48" spans="1:58" ht="11" customHeight="1" x14ac:dyDescent="0.15">
      <c r="A48" s="97"/>
      <c r="B48" s="448"/>
      <c r="C48" s="449"/>
      <c r="D48" s="449"/>
      <c r="E48" s="449"/>
      <c r="F48" s="449"/>
      <c r="G48" s="449"/>
      <c r="H48" s="449"/>
      <c r="I48" s="449"/>
      <c r="J48" s="449"/>
      <c r="K48" s="449"/>
      <c r="L48" s="449"/>
      <c r="M48" s="449"/>
      <c r="N48" s="449"/>
      <c r="O48" s="449"/>
      <c r="P48" s="449"/>
      <c r="Q48" s="449"/>
      <c r="R48" s="449"/>
      <c r="S48" s="449"/>
      <c r="T48" s="449"/>
      <c r="U48" s="450"/>
      <c r="V48" s="88"/>
      <c r="W48" s="397"/>
      <c r="X48" s="397"/>
      <c r="Y48" s="397"/>
      <c r="Z48" s="397"/>
      <c r="AA48" s="397"/>
      <c r="AB48" s="486"/>
      <c r="AC48" s="486"/>
      <c r="AD48" s="487"/>
      <c r="AH48" s="178">
        <f>COUNTIF(B10:U51,"Ecole")</f>
        <v>0</v>
      </c>
      <c r="AI48" s="178">
        <f>COUNTIF(B10:U51,"Circo")</f>
        <v>0</v>
      </c>
      <c r="AJ48" s="178">
        <f>COUNTIF(B10:U51,"DGEE")</f>
        <v>0</v>
      </c>
      <c r="AK48" s="178">
        <f>COUNTIF(B10:U51,"Etabt")</f>
        <v>0</v>
      </c>
      <c r="AL48" s="218">
        <f>COUNTIF(B10:U51,"CTES")</f>
        <v>0</v>
      </c>
      <c r="AM48" s="218">
        <f>COUNTIF(B10:U51,"CIR12")</f>
        <v>0</v>
      </c>
      <c r="AN48" s="218">
        <f>COUNTIF(B10:U51,"CSHS")</f>
        <v>0</v>
      </c>
      <c r="AO48" s="88"/>
      <c r="AP48" s="88"/>
      <c r="AQ48" s="88"/>
      <c r="AR48" s="88"/>
      <c r="AS48" s="88"/>
      <c r="AT48" s="202"/>
      <c r="AU48" s="202"/>
      <c r="AV48" s="202"/>
      <c r="AW48" s="88"/>
    </row>
    <row r="49" spans="1:58" ht="11" customHeight="1" x14ac:dyDescent="0.15">
      <c r="A49" s="97"/>
      <c r="B49" s="453"/>
      <c r="C49" s="454"/>
      <c r="D49" s="454"/>
      <c r="E49" s="454"/>
      <c r="F49" s="454"/>
      <c r="G49" s="454"/>
      <c r="H49" s="454"/>
      <c r="I49" s="454"/>
      <c r="J49" s="454"/>
      <c r="K49" s="454"/>
      <c r="L49" s="454"/>
      <c r="M49" s="454"/>
      <c r="N49" s="454"/>
      <c r="O49" s="454"/>
      <c r="P49" s="454"/>
      <c r="Q49" s="454"/>
      <c r="R49" s="454"/>
      <c r="S49" s="454"/>
      <c r="T49" s="454"/>
      <c r="U49" s="455"/>
      <c r="V49" s="88"/>
      <c r="W49" s="396" t="s">
        <v>113</v>
      </c>
      <c r="X49" s="396"/>
      <c r="Y49" s="396"/>
      <c r="Z49" s="396"/>
      <c r="AA49" s="396"/>
      <c r="AB49" s="486">
        <f>INT(AF51/60)</f>
        <v>0</v>
      </c>
      <c r="AC49" s="486" t="s">
        <v>15</v>
      </c>
      <c r="AD49" s="487">
        <f>MOD(AF51,60)</f>
        <v>0</v>
      </c>
      <c r="AH49" s="107">
        <f>SUM(AH48:AN48)</f>
        <v>0</v>
      </c>
      <c r="AI49" s="107"/>
      <c r="AJ49" s="107"/>
      <c r="AK49" s="107"/>
      <c r="AM49" s="88"/>
      <c r="AN49" s="88"/>
      <c r="AO49" s="88"/>
      <c r="AP49" s="88"/>
      <c r="AQ49" s="88"/>
      <c r="AR49" s="88"/>
      <c r="AS49" s="88"/>
      <c r="AT49" s="202"/>
      <c r="AU49" s="202"/>
      <c r="AV49" s="202"/>
      <c r="AW49" s="88"/>
    </row>
    <row r="50" spans="1:58" ht="11" customHeight="1" x14ac:dyDescent="0.15">
      <c r="A50" s="97"/>
      <c r="B50" s="451"/>
      <c r="C50" s="428"/>
      <c r="D50" s="428"/>
      <c r="E50" s="428"/>
      <c r="F50" s="428"/>
      <c r="G50" s="428"/>
      <c r="H50" s="428"/>
      <c r="I50" s="428"/>
      <c r="J50" s="428"/>
      <c r="K50" s="428"/>
      <c r="L50" s="428"/>
      <c r="M50" s="428"/>
      <c r="N50" s="428"/>
      <c r="O50" s="428"/>
      <c r="P50" s="428"/>
      <c r="Q50" s="428"/>
      <c r="R50" s="428"/>
      <c r="S50" s="428"/>
      <c r="T50" s="428"/>
      <c r="U50" s="452"/>
      <c r="V50" s="88"/>
      <c r="W50" s="396"/>
      <c r="X50" s="396"/>
      <c r="Y50" s="396"/>
      <c r="Z50" s="396"/>
      <c r="AA50" s="396"/>
      <c r="AB50" s="486"/>
      <c r="AC50" s="486"/>
      <c r="AD50" s="487"/>
      <c r="AM50" s="88"/>
      <c r="AN50" s="88"/>
      <c r="AO50" s="88"/>
      <c r="AP50" s="88"/>
      <c r="AQ50" s="88"/>
      <c r="AR50" s="88"/>
      <c r="AS50" s="88"/>
      <c r="AT50" s="202"/>
      <c r="AU50" s="202"/>
      <c r="AV50" s="202"/>
      <c r="AW50" s="88"/>
    </row>
    <row r="51" spans="1:58" ht="11" customHeight="1" thickBot="1" x14ac:dyDescent="0.2">
      <c r="A51" s="97"/>
      <c r="B51" s="466"/>
      <c r="C51" s="467"/>
      <c r="D51" s="467"/>
      <c r="E51" s="467"/>
      <c r="F51" s="467"/>
      <c r="G51" s="467"/>
      <c r="H51" s="467"/>
      <c r="I51" s="467"/>
      <c r="J51" s="467"/>
      <c r="K51" s="467"/>
      <c r="L51" s="467"/>
      <c r="M51" s="467"/>
      <c r="N51" s="467"/>
      <c r="O51" s="467"/>
      <c r="P51" s="467"/>
      <c r="Q51" s="467"/>
      <c r="R51" s="467"/>
      <c r="S51" s="467"/>
      <c r="T51" s="467"/>
      <c r="U51" s="468"/>
      <c r="V51" s="88"/>
      <c r="W51" s="112"/>
      <c r="X51" s="112"/>
      <c r="Y51" s="112"/>
      <c r="Z51" s="112"/>
      <c r="AA51" s="112"/>
      <c r="AB51" s="486"/>
      <c r="AC51" s="486"/>
      <c r="AD51" s="487"/>
      <c r="AE51" s="180" t="s">
        <v>76</v>
      </c>
      <c r="AF51" s="180">
        <f>COUNTIF(B10:U51,"AVS-DEP")*0.25*60</f>
        <v>0</v>
      </c>
      <c r="AM51" s="88"/>
      <c r="AN51" s="88"/>
      <c r="AO51" s="88"/>
      <c r="AP51" s="88"/>
      <c r="AQ51" s="88"/>
      <c r="AR51" s="88"/>
      <c r="AS51" s="88"/>
      <c r="AT51" s="202"/>
      <c r="AU51" s="202"/>
      <c r="AV51" s="202"/>
      <c r="AW51" s="88"/>
    </row>
    <row r="52" spans="1:58" ht="11" customHeight="1" x14ac:dyDescent="0.15">
      <c r="A52" s="84"/>
      <c r="B52" s="163">
        <f>INT(B53/60)</f>
        <v>0</v>
      </c>
      <c r="C52" s="164" t="s">
        <v>15</v>
      </c>
      <c r="D52" s="490">
        <f>MOD(B53,60)</f>
        <v>0</v>
      </c>
      <c r="E52" s="491"/>
      <c r="F52" s="165">
        <f>INT(F53/60)</f>
        <v>0</v>
      </c>
      <c r="G52" s="164" t="s">
        <v>15</v>
      </c>
      <c r="H52" s="490">
        <f>MOD(F53,60)</f>
        <v>0</v>
      </c>
      <c r="I52" s="491"/>
      <c r="J52" s="166">
        <f>INT(J53/60)</f>
        <v>0</v>
      </c>
      <c r="K52" s="167" t="s">
        <v>15</v>
      </c>
      <c r="L52" s="492">
        <f>MOD(J53,60)</f>
        <v>0</v>
      </c>
      <c r="M52" s="493"/>
      <c r="N52" s="165">
        <f>INT(N53/60)</f>
        <v>0</v>
      </c>
      <c r="O52" s="164" t="s">
        <v>15</v>
      </c>
      <c r="P52" s="490">
        <f>MOD(N53,60)</f>
        <v>0</v>
      </c>
      <c r="Q52" s="491"/>
      <c r="R52" s="165">
        <f>INT(R53/60)</f>
        <v>0</v>
      </c>
      <c r="S52" s="164" t="s">
        <v>15</v>
      </c>
      <c r="T52" s="490">
        <f>MOD(R53,60)</f>
        <v>0</v>
      </c>
      <c r="U52" s="491"/>
      <c r="V52" s="88"/>
      <c r="W52" s="113" t="s">
        <v>24</v>
      </c>
      <c r="X52" s="114"/>
      <c r="Y52" s="85">
        <f>INT(AE3/60)</f>
        <v>0</v>
      </c>
      <c r="Z52" s="85" t="s">
        <v>15</v>
      </c>
      <c r="AA52" s="264">
        <f>MOD(AE3,60)</f>
        <v>0</v>
      </c>
      <c r="AB52" s="486"/>
      <c r="AC52" s="486"/>
      <c r="AD52" s="487"/>
      <c r="AM52" s="88"/>
      <c r="AN52" s="88"/>
      <c r="AO52" s="88"/>
      <c r="AP52" s="88"/>
      <c r="AQ52" s="88"/>
      <c r="AR52" s="88"/>
      <c r="AS52" s="88"/>
      <c r="AT52" s="202"/>
      <c r="AU52" s="202"/>
      <c r="AV52" s="202"/>
      <c r="AW52" s="88"/>
    </row>
    <row r="53" spans="1:58" s="126" customFormat="1" ht="12.75" customHeight="1" x14ac:dyDescent="0.15">
      <c r="A53" s="115"/>
      <c r="B53" s="116">
        <f>COUNTA(B10:E51)*0.25*60</f>
        <v>0</v>
      </c>
      <c r="C53" s="116"/>
      <c r="D53" s="116"/>
      <c r="E53" s="117"/>
      <c r="F53" s="116">
        <f>COUNTA(F10:I51)*0.25*60</f>
        <v>0</v>
      </c>
      <c r="G53" s="118"/>
      <c r="H53" s="118"/>
      <c r="I53" s="117"/>
      <c r="J53" s="116">
        <f>COUNTA(J10:M51)*0.25*60</f>
        <v>0</v>
      </c>
      <c r="K53" s="116"/>
      <c r="L53" s="116"/>
      <c r="M53" s="116"/>
      <c r="N53" s="116">
        <f>COUNTA(N10:Q51)*0.25*60</f>
        <v>0</v>
      </c>
      <c r="O53" s="116"/>
      <c r="P53" s="116"/>
      <c r="Q53" s="116"/>
      <c r="R53" s="116">
        <f>COUNTA(R10:U51)*0.25*60</f>
        <v>0</v>
      </c>
      <c r="S53" s="119"/>
      <c r="T53" s="119"/>
      <c r="U53" s="115"/>
      <c r="V53" s="120"/>
      <c r="W53" s="121"/>
      <c r="X53" s="121"/>
      <c r="Y53" s="122"/>
      <c r="Z53" s="123"/>
      <c r="AA53" s="124"/>
      <c r="AB53" s="125"/>
      <c r="AC53" s="125"/>
      <c r="AD53" s="221"/>
      <c r="AE53" s="75"/>
      <c r="AF53" s="75"/>
      <c r="AG53" s="77"/>
      <c r="AH53" s="77"/>
      <c r="AI53" s="77"/>
      <c r="AJ53" s="77"/>
      <c r="AK53" s="77"/>
      <c r="AL53" s="77"/>
      <c r="AM53" s="88"/>
      <c r="AN53" s="88"/>
      <c r="AO53" s="88"/>
      <c r="AP53" s="88"/>
      <c r="AQ53" s="88"/>
      <c r="AR53" s="88"/>
      <c r="AS53" s="88"/>
      <c r="AT53" s="202"/>
      <c r="AU53" s="202"/>
      <c r="AV53" s="202"/>
      <c r="AW53" s="120"/>
    </row>
    <row r="54" spans="1:58" s="126" customFormat="1" ht="12.75" customHeight="1" x14ac:dyDescent="0.15">
      <c r="A54" s="127" t="s">
        <v>29</v>
      </c>
      <c r="B54" s="119"/>
      <c r="C54" s="119"/>
      <c r="D54" s="119"/>
      <c r="E54" s="115"/>
      <c r="F54" s="119"/>
      <c r="G54" s="128"/>
      <c r="H54" s="128"/>
      <c r="I54" s="115"/>
      <c r="J54" s="119"/>
      <c r="K54" s="119"/>
      <c r="L54" s="127" t="s">
        <v>30</v>
      </c>
      <c r="M54" s="119"/>
      <c r="N54" s="119"/>
      <c r="O54" s="119"/>
      <c r="P54" s="119"/>
      <c r="R54" s="119"/>
      <c r="T54" s="119"/>
      <c r="U54" s="115"/>
      <c r="V54" s="120"/>
      <c r="W54" s="120"/>
      <c r="X54" s="129" t="s">
        <v>121</v>
      </c>
      <c r="Z54" s="130"/>
      <c r="AA54" s="120"/>
      <c r="AB54" s="125"/>
      <c r="AC54" s="125"/>
      <c r="AD54" s="221"/>
      <c r="AE54" s="75"/>
      <c r="AF54" s="75"/>
      <c r="AG54" s="77"/>
      <c r="AH54" s="77"/>
      <c r="AI54" s="77"/>
      <c r="AJ54" s="77"/>
      <c r="AK54" s="77"/>
      <c r="AL54" s="77"/>
      <c r="AM54" s="88"/>
      <c r="AN54" s="88"/>
      <c r="AO54" s="88"/>
      <c r="AP54" s="88"/>
      <c r="AQ54" s="88"/>
      <c r="AR54" s="88"/>
      <c r="AS54" s="88"/>
      <c r="AT54" s="202"/>
      <c r="AU54" s="202"/>
      <c r="AV54" s="202"/>
      <c r="AW54" s="120"/>
    </row>
    <row r="55" spans="1:58" x14ac:dyDescent="0.15">
      <c r="A55" s="89"/>
      <c r="B55" s="65"/>
      <c r="C55" s="65"/>
      <c r="D55" s="65"/>
      <c r="E55" s="65"/>
      <c r="F55" s="67"/>
      <c r="G55" s="67"/>
      <c r="H55" s="67"/>
      <c r="I55" s="67"/>
      <c r="J55" s="67"/>
      <c r="K55" s="67"/>
      <c r="L55" s="129"/>
      <c r="M55" s="67"/>
      <c r="N55" s="67"/>
      <c r="O55" s="67"/>
      <c r="P55" s="67"/>
      <c r="Q55" s="67"/>
      <c r="R55" s="67"/>
      <c r="S55" s="67"/>
      <c r="T55" s="67"/>
      <c r="U55" s="67"/>
      <c r="V55" s="88"/>
      <c r="W55" s="131"/>
      <c r="X55" s="87"/>
      <c r="Y55" s="87"/>
      <c r="Z55" s="132"/>
      <c r="AA55" s="88"/>
      <c r="AB55" s="74"/>
      <c r="AC55" s="74"/>
      <c r="AD55" s="221"/>
      <c r="AM55" s="88"/>
      <c r="AN55" s="88"/>
      <c r="AO55" s="88"/>
      <c r="AP55" s="88"/>
      <c r="AQ55" s="88"/>
      <c r="AR55" s="88"/>
      <c r="AS55" s="88"/>
      <c r="AT55" s="202"/>
      <c r="AU55" s="202"/>
      <c r="AV55" s="202"/>
      <c r="AW55" s="88"/>
    </row>
    <row r="56" spans="1:58" x14ac:dyDescent="0.15">
      <c r="A56" s="84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89"/>
      <c r="N56" s="89"/>
      <c r="O56" s="89"/>
      <c r="P56" s="89"/>
      <c r="Q56" s="67"/>
      <c r="R56" s="89"/>
      <c r="S56" s="89"/>
      <c r="T56" s="89"/>
      <c r="U56" s="89"/>
      <c r="V56" s="89"/>
      <c r="W56" s="89"/>
      <c r="X56" s="89"/>
      <c r="Y56" s="89"/>
      <c r="Z56" s="86"/>
      <c r="AA56" s="88"/>
      <c r="AB56" s="74"/>
      <c r="AC56" s="74"/>
      <c r="AD56" s="221"/>
      <c r="AM56" s="88"/>
      <c r="AN56" s="88"/>
      <c r="AO56" s="88"/>
      <c r="AP56" s="88"/>
      <c r="AQ56" s="88"/>
      <c r="AR56" s="88"/>
      <c r="AS56" s="88"/>
      <c r="AT56" s="202"/>
      <c r="AU56" s="202"/>
      <c r="AV56" s="202"/>
      <c r="AW56" s="88"/>
    </row>
    <row r="57" spans="1:58" s="133" customFormat="1" x14ac:dyDescent="0.15"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M57" s="134"/>
      <c r="N57" s="134"/>
      <c r="O57" s="134"/>
      <c r="P57" s="134"/>
      <c r="Q57" s="134"/>
      <c r="R57" s="134"/>
      <c r="S57" s="135"/>
      <c r="T57" s="135"/>
      <c r="U57" s="135"/>
      <c r="V57" s="135"/>
      <c r="W57" s="135"/>
      <c r="X57" s="135"/>
      <c r="Y57" s="135"/>
      <c r="Z57" s="136"/>
      <c r="AA57" s="134"/>
      <c r="AB57" s="137"/>
      <c r="AC57" s="137"/>
      <c r="AD57" s="223"/>
      <c r="AE57" s="138"/>
      <c r="AF57" s="138"/>
      <c r="AM57" s="134"/>
      <c r="AN57" s="134"/>
      <c r="AO57" s="134"/>
      <c r="AP57" s="134"/>
      <c r="AQ57" s="134"/>
      <c r="AR57" s="134"/>
      <c r="AS57" s="134"/>
      <c r="AT57" s="206"/>
      <c r="AU57" s="206"/>
      <c r="AV57" s="206"/>
      <c r="AW57" s="134"/>
    </row>
    <row r="58" spans="1:58" x14ac:dyDescent="0.15">
      <c r="A58" s="139" t="s">
        <v>26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139" t="s">
        <v>26</v>
      </c>
      <c r="M58" s="67"/>
      <c r="N58" s="67"/>
      <c r="O58" s="67"/>
      <c r="P58" s="67"/>
      <c r="Q58" s="67"/>
      <c r="R58" s="67"/>
      <c r="S58" s="89"/>
      <c r="T58" s="89"/>
      <c r="U58" s="89"/>
      <c r="V58" s="89"/>
      <c r="W58" s="89"/>
      <c r="X58" s="139" t="s">
        <v>26</v>
      </c>
      <c r="Y58" s="89"/>
      <c r="Z58" s="140"/>
      <c r="AA58" s="88"/>
      <c r="AB58" s="74"/>
      <c r="AC58" s="74"/>
      <c r="AD58" s="221"/>
      <c r="AM58" s="88"/>
      <c r="AN58" s="88"/>
      <c r="AO58" s="88"/>
      <c r="AP58" s="88"/>
      <c r="AQ58" s="88"/>
      <c r="AR58" s="88"/>
      <c r="AS58" s="88"/>
      <c r="AT58" s="202"/>
      <c r="AU58" s="202"/>
      <c r="AV58" s="202"/>
      <c r="AW58" s="88"/>
    </row>
    <row r="59" spans="1:58" x14ac:dyDescent="0.15">
      <c r="A59" s="84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89"/>
      <c r="T59" s="89"/>
      <c r="U59" s="89"/>
      <c r="V59" s="89"/>
      <c r="W59" s="89"/>
      <c r="X59" s="89"/>
      <c r="Y59" s="89"/>
      <c r="Z59" s="140"/>
      <c r="AA59" s="88"/>
      <c r="AB59" s="74"/>
      <c r="AC59" s="74"/>
      <c r="AD59" s="221"/>
      <c r="AM59" s="88"/>
      <c r="AN59" s="88"/>
      <c r="AO59" s="88"/>
      <c r="AP59" s="88"/>
      <c r="AQ59" s="88"/>
      <c r="AR59" s="88"/>
      <c r="AS59" s="88"/>
      <c r="AT59" s="202"/>
      <c r="AU59" s="202"/>
      <c r="AV59" s="202"/>
      <c r="AW59" s="88"/>
    </row>
    <row r="60" spans="1:58" x14ac:dyDescent="0.15">
      <c r="A60" s="84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89"/>
      <c r="T60" s="89"/>
      <c r="U60" s="89"/>
      <c r="V60" s="89"/>
      <c r="W60" s="89"/>
      <c r="X60" s="89"/>
      <c r="Y60" s="89"/>
      <c r="Z60" s="86"/>
      <c r="AA60" s="88"/>
      <c r="AB60" s="74"/>
      <c r="AC60" s="74"/>
      <c r="AD60" s="221"/>
      <c r="AM60" s="88"/>
      <c r="AN60" s="88"/>
      <c r="AO60" s="88"/>
      <c r="AP60" s="88"/>
      <c r="AQ60" s="88"/>
      <c r="AR60" s="88"/>
      <c r="AS60" s="88"/>
      <c r="AT60" s="202"/>
      <c r="AU60" s="202"/>
      <c r="AV60" s="202"/>
      <c r="AW60" s="88"/>
    </row>
    <row r="61" spans="1:58" ht="12.75" customHeight="1" x14ac:dyDescent="0.15">
      <c r="B61" s="141"/>
      <c r="C61" s="141"/>
      <c r="D61" s="141"/>
      <c r="E61" s="141"/>
      <c r="F61" s="141"/>
      <c r="G61" s="142"/>
      <c r="H61" s="142"/>
      <c r="I61" s="142"/>
      <c r="J61" s="142"/>
      <c r="K61" s="142"/>
      <c r="M61" s="142"/>
      <c r="N61" s="142"/>
      <c r="O61" s="142"/>
      <c r="P61" s="142"/>
      <c r="Q61" s="142"/>
      <c r="R61" s="142"/>
      <c r="S61" s="143"/>
      <c r="T61" s="142"/>
      <c r="U61" s="142"/>
      <c r="V61" s="144"/>
      <c r="W61" s="145"/>
      <c r="Y61" s="145"/>
      <c r="Z61" s="147"/>
      <c r="AA61" s="144"/>
      <c r="AB61" s="148"/>
      <c r="AC61" s="148"/>
      <c r="AD61" s="221"/>
      <c r="AM61" s="88"/>
      <c r="AN61" s="88"/>
      <c r="AO61" s="88"/>
      <c r="AP61" s="88"/>
      <c r="AQ61" s="88"/>
      <c r="AR61" s="88"/>
      <c r="AS61" s="88"/>
      <c r="AT61" s="202"/>
      <c r="AU61" s="202"/>
      <c r="AV61" s="202"/>
      <c r="AW61" s="88"/>
    </row>
    <row r="62" spans="1:58" x14ac:dyDescent="0.15">
      <c r="A62" s="84"/>
      <c r="B62" s="67"/>
      <c r="C62" s="67"/>
      <c r="D62" s="67"/>
      <c r="E62" s="67"/>
      <c r="F62" s="67"/>
      <c r="G62" s="131"/>
      <c r="H62" s="131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88"/>
      <c r="W62" s="87"/>
      <c r="X62" s="87"/>
      <c r="Y62" s="87"/>
      <c r="Z62" s="86"/>
      <c r="AA62" s="88"/>
      <c r="AB62" s="74"/>
      <c r="AC62" s="74"/>
      <c r="AD62" s="221"/>
      <c r="AM62" s="88"/>
      <c r="AN62" s="88"/>
      <c r="AO62" s="88"/>
      <c r="AP62" s="88"/>
      <c r="AQ62" s="88"/>
      <c r="AR62" s="88"/>
      <c r="AS62" s="88"/>
      <c r="AT62" s="202"/>
      <c r="AU62" s="202"/>
      <c r="AV62" s="202"/>
      <c r="AW62" s="88"/>
    </row>
    <row r="63" spans="1:58" s="152" customFormat="1" x14ac:dyDescent="0.15">
      <c r="A63" s="139" t="s">
        <v>26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39" t="s">
        <v>26</v>
      </c>
      <c r="M63" s="149"/>
      <c r="N63" s="149"/>
      <c r="O63" s="149"/>
      <c r="P63" s="149"/>
      <c r="Q63" s="149"/>
      <c r="R63" s="149"/>
      <c r="S63" s="149"/>
      <c r="T63" s="149"/>
      <c r="U63" s="149"/>
      <c r="V63" s="150"/>
      <c r="W63" s="150"/>
      <c r="X63" s="139" t="s">
        <v>26</v>
      </c>
      <c r="Y63" s="150"/>
      <c r="Z63" s="151"/>
      <c r="AA63" s="150"/>
      <c r="AB63" s="150"/>
      <c r="AC63" s="150"/>
      <c r="AD63" s="224"/>
      <c r="AI63" s="153"/>
      <c r="AJ63" s="153"/>
      <c r="AK63" s="153"/>
      <c r="AL63" s="153"/>
      <c r="AM63" s="207"/>
      <c r="AN63" s="207"/>
      <c r="AO63" s="207"/>
      <c r="AP63" s="207"/>
      <c r="AQ63" s="207"/>
      <c r="AR63" s="207"/>
      <c r="AS63" s="207"/>
      <c r="AT63" s="208"/>
      <c r="AU63" s="208"/>
      <c r="AV63" s="208"/>
      <c r="AW63" s="207"/>
      <c r="AX63" s="153"/>
      <c r="AY63" s="153"/>
      <c r="AZ63" s="153"/>
      <c r="BA63" s="153"/>
      <c r="BB63" s="153"/>
      <c r="BC63" s="153"/>
      <c r="BD63" s="153"/>
      <c r="BE63" s="153"/>
      <c r="BF63" s="153"/>
    </row>
    <row r="64" spans="1:58" s="152" customFormat="1" ht="6.75" customHeight="1" x14ac:dyDescent="0.15">
      <c r="A64" s="139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39"/>
      <c r="M64" s="149"/>
      <c r="N64" s="149"/>
      <c r="O64" s="149"/>
      <c r="P64" s="149"/>
      <c r="Q64" s="149"/>
      <c r="R64" s="149"/>
      <c r="S64" s="149"/>
      <c r="T64" s="149"/>
      <c r="U64" s="149"/>
      <c r="V64" s="150"/>
      <c r="W64" s="150"/>
      <c r="X64" s="87"/>
      <c r="Y64" s="150"/>
      <c r="Z64" s="151"/>
      <c r="AA64" s="150"/>
      <c r="AB64" s="150"/>
      <c r="AC64" s="150"/>
      <c r="AD64" s="224"/>
      <c r="AI64" s="153"/>
      <c r="AJ64" s="153"/>
      <c r="AK64" s="153"/>
      <c r="AL64" s="153"/>
      <c r="AM64" s="207"/>
      <c r="AN64" s="207"/>
      <c r="AO64" s="207"/>
      <c r="AP64" s="207"/>
      <c r="AQ64" s="207"/>
      <c r="AR64" s="207"/>
      <c r="AS64" s="207"/>
      <c r="AT64" s="208"/>
      <c r="AU64" s="208"/>
      <c r="AV64" s="208"/>
      <c r="AW64" s="207"/>
      <c r="AX64" s="153"/>
      <c r="AY64" s="153"/>
      <c r="AZ64" s="153"/>
      <c r="BA64" s="153"/>
      <c r="BB64" s="153"/>
      <c r="BC64" s="153"/>
      <c r="BD64" s="153"/>
      <c r="BE64" s="153"/>
      <c r="BF64" s="153"/>
    </row>
    <row r="65" spans="1:49" x14ac:dyDescent="0.15">
      <c r="A65" s="129" t="s">
        <v>25</v>
      </c>
      <c r="B65" s="119"/>
      <c r="C65" s="119"/>
      <c r="D65" s="119"/>
      <c r="E65" s="115"/>
      <c r="F65" s="119"/>
      <c r="G65" s="128"/>
      <c r="H65" s="128"/>
      <c r="I65" s="115"/>
      <c r="J65" s="119"/>
      <c r="K65" s="119"/>
      <c r="L65" s="129" t="s">
        <v>33</v>
      </c>
      <c r="M65" s="119"/>
      <c r="N65" s="119"/>
      <c r="O65" s="119"/>
      <c r="P65" s="119"/>
      <c r="Q65" s="126"/>
      <c r="R65" s="119"/>
      <c r="S65" s="154"/>
      <c r="T65" s="119"/>
      <c r="U65" s="115"/>
      <c r="V65" s="120"/>
      <c r="W65" s="131"/>
      <c r="Y65" s="87"/>
      <c r="Z65" s="86"/>
      <c r="AA65" s="88"/>
      <c r="AB65" s="74"/>
      <c r="AC65" s="74"/>
      <c r="AD65" s="221"/>
      <c r="AM65" s="88"/>
      <c r="AN65" s="88"/>
      <c r="AO65" s="88"/>
      <c r="AP65" s="88"/>
      <c r="AQ65" s="88"/>
      <c r="AR65" s="88"/>
      <c r="AS65" s="88"/>
      <c r="AT65" s="202"/>
      <c r="AU65" s="202"/>
      <c r="AV65" s="202"/>
      <c r="AW65" s="88"/>
    </row>
    <row r="66" spans="1:49" x14ac:dyDescent="0.15">
      <c r="A66" s="73"/>
      <c r="B66" s="65"/>
      <c r="C66" s="65"/>
      <c r="D66" s="65"/>
      <c r="E66" s="65"/>
      <c r="F66" s="67"/>
      <c r="G66" s="67"/>
      <c r="H66" s="67"/>
      <c r="I66" s="67"/>
      <c r="J66" s="67"/>
      <c r="K66" s="67"/>
      <c r="L66" s="84"/>
      <c r="M66" s="67"/>
      <c r="N66" s="67"/>
      <c r="O66" s="67"/>
      <c r="P66" s="67"/>
      <c r="Q66" s="67"/>
      <c r="R66" s="67"/>
      <c r="S66" s="67"/>
      <c r="T66" s="67"/>
      <c r="U66" s="67"/>
      <c r="V66" s="88"/>
      <c r="W66" s="87"/>
      <c r="X66" s="87"/>
      <c r="Y66" s="87"/>
      <c r="Z66" s="86"/>
      <c r="AA66" s="88"/>
      <c r="AB66" s="74"/>
      <c r="AC66" s="74"/>
      <c r="AD66" s="221"/>
      <c r="AM66" s="88"/>
      <c r="AN66" s="88"/>
      <c r="AO66" s="88"/>
      <c r="AP66" s="88"/>
      <c r="AQ66" s="88"/>
      <c r="AR66" s="88"/>
      <c r="AS66" s="88"/>
      <c r="AT66" s="202"/>
      <c r="AU66" s="202"/>
      <c r="AV66" s="202"/>
      <c r="AW66" s="88"/>
    </row>
    <row r="67" spans="1:49" x14ac:dyDescent="0.15">
      <c r="A67" s="84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89"/>
      <c r="N67" s="89"/>
      <c r="O67" s="89"/>
      <c r="P67" s="89"/>
      <c r="Q67" s="67"/>
      <c r="R67" s="89"/>
      <c r="S67" s="89"/>
      <c r="T67" s="89"/>
      <c r="U67" s="89"/>
      <c r="V67" s="89"/>
      <c r="W67" s="87"/>
      <c r="X67" s="87"/>
      <c r="Y67" s="87"/>
      <c r="Z67" s="86"/>
      <c r="AA67" s="88"/>
      <c r="AB67" s="74"/>
      <c r="AC67" s="74"/>
      <c r="AD67" s="221"/>
      <c r="AM67" s="88"/>
      <c r="AN67" s="88"/>
      <c r="AO67" s="88"/>
      <c r="AP67" s="88"/>
      <c r="AQ67" s="88"/>
      <c r="AR67" s="88"/>
      <c r="AS67" s="88"/>
      <c r="AT67" s="202"/>
      <c r="AU67" s="202"/>
      <c r="AV67" s="202"/>
      <c r="AW67" s="88"/>
    </row>
    <row r="68" spans="1:49" x14ac:dyDescent="0.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89"/>
      <c r="T68" s="89"/>
      <c r="U68" s="89"/>
      <c r="V68" s="89"/>
      <c r="W68" s="87"/>
      <c r="X68" s="87"/>
      <c r="Y68" s="87"/>
      <c r="Z68" s="86"/>
      <c r="AA68" s="88"/>
      <c r="AB68" s="74"/>
      <c r="AC68" s="74"/>
      <c r="AD68" s="221"/>
      <c r="AM68" s="88"/>
      <c r="AN68" s="88"/>
      <c r="AO68" s="88"/>
      <c r="AP68" s="88"/>
      <c r="AQ68" s="88"/>
      <c r="AR68" s="88"/>
      <c r="AS68" s="88"/>
      <c r="AT68" s="202"/>
      <c r="AU68" s="202"/>
      <c r="AV68" s="202"/>
      <c r="AW68" s="88"/>
    </row>
    <row r="69" spans="1:49" x14ac:dyDescent="0.15">
      <c r="A69" s="84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89"/>
      <c r="T69" s="89"/>
      <c r="U69" s="89"/>
      <c r="V69" s="89"/>
      <c r="W69" s="87"/>
      <c r="X69" s="87"/>
      <c r="Y69" s="87"/>
      <c r="Z69" s="86"/>
      <c r="AA69" s="88"/>
      <c r="AB69" s="74"/>
      <c r="AC69" s="74"/>
      <c r="AD69" s="221"/>
      <c r="AM69" s="88"/>
      <c r="AN69" s="88"/>
      <c r="AO69" s="88"/>
      <c r="AP69" s="88"/>
      <c r="AQ69" s="88"/>
      <c r="AR69" s="88"/>
      <c r="AS69" s="88"/>
      <c r="AT69" s="202"/>
      <c r="AU69" s="202"/>
      <c r="AV69" s="202"/>
      <c r="AW69" s="88"/>
    </row>
    <row r="70" spans="1:49" x14ac:dyDescent="0.15">
      <c r="A70" s="143" t="s">
        <v>26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3" t="s">
        <v>26</v>
      </c>
      <c r="M70" s="142"/>
      <c r="N70" s="142"/>
      <c r="O70" s="142"/>
      <c r="P70" s="142"/>
      <c r="Q70" s="142"/>
      <c r="R70" s="142"/>
      <c r="S70" s="141"/>
      <c r="T70" s="141"/>
      <c r="U70" s="141"/>
      <c r="V70" s="141"/>
      <c r="W70" s="145"/>
      <c r="X70" s="145"/>
      <c r="Y70" s="87"/>
      <c r="Z70" s="86"/>
      <c r="AA70" s="88"/>
      <c r="AB70" s="74"/>
      <c r="AC70" s="74"/>
      <c r="AD70" s="221"/>
      <c r="AM70" s="88"/>
      <c r="AN70" s="88"/>
      <c r="AO70" s="88"/>
      <c r="AP70" s="88"/>
      <c r="AQ70" s="88"/>
      <c r="AR70" s="88"/>
      <c r="AS70" s="88"/>
      <c r="AT70" s="202"/>
      <c r="AU70" s="202"/>
      <c r="AV70" s="202"/>
      <c r="AW70" s="88"/>
    </row>
    <row r="71" spans="1:49" x14ac:dyDescent="0.15">
      <c r="A71" s="84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88"/>
      <c r="W71" s="87"/>
      <c r="X71" s="87"/>
      <c r="Y71" s="87"/>
      <c r="Z71" s="86"/>
      <c r="AA71" s="88"/>
      <c r="AB71" s="74"/>
      <c r="AC71" s="74"/>
      <c r="AD71" s="221"/>
      <c r="AM71" s="88"/>
      <c r="AN71" s="88"/>
      <c r="AO71" s="88"/>
      <c r="AP71" s="88"/>
      <c r="AQ71" s="88"/>
      <c r="AR71" s="88"/>
      <c r="AS71" s="88"/>
      <c r="AT71" s="202"/>
      <c r="AU71" s="202"/>
      <c r="AV71" s="202"/>
      <c r="AW71" s="88"/>
    </row>
    <row r="72" spans="1:49" x14ac:dyDescent="0.15">
      <c r="A72" s="84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88"/>
      <c r="W72" s="87"/>
      <c r="X72" s="87"/>
      <c r="Y72" s="87"/>
      <c r="Z72" s="86"/>
      <c r="AA72" s="88"/>
      <c r="AB72" s="74"/>
      <c r="AC72" s="74"/>
      <c r="AD72" s="221"/>
      <c r="AE72" s="74"/>
      <c r="AF72" s="74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202"/>
      <c r="AU72" s="202"/>
      <c r="AV72" s="202"/>
      <c r="AW72" s="88"/>
    </row>
    <row r="73" spans="1:49" x14ac:dyDescent="0.15">
      <c r="A73" s="84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88"/>
      <c r="W73" s="87"/>
      <c r="X73" s="87"/>
      <c r="Y73" s="87"/>
      <c r="Z73" s="86"/>
      <c r="AA73" s="88"/>
      <c r="AB73" s="74"/>
      <c r="AC73" s="74"/>
      <c r="AD73" s="221"/>
      <c r="AE73" s="74"/>
      <c r="AF73" s="74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202"/>
      <c r="AU73" s="202"/>
      <c r="AV73" s="202"/>
      <c r="AW73" s="88"/>
    </row>
    <row r="74" spans="1:49" x14ac:dyDescent="0.15">
      <c r="A74" s="84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88"/>
      <c r="W74" s="87"/>
      <c r="X74" s="87"/>
      <c r="Y74" s="87"/>
      <c r="Z74" s="86"/>
      <c r="AA74" s="88"/>
      <c r="AB74" s="74"/>
      <c r="AC74" s="74"/>
      <c r="AD74" s="221"/>
      <c r="AE74" s="74"/>
      <c r="AF74" s="74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202"/>
      <c r="AU74" s="202"/>
      <c r="AV74" s="202"/>
      <c r="AW74" s="88"/>
    </row>
    <row r="75" spans="1:49" x14ac:dyDescent="0.15">
      <c r="A75" s="84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88"/>
      <c r="W75" s="87"/>
      <c r="X75" s="87"/>
      <c r="Y75" s="87"/>
      <c r="Z75" s="86"/>
      <c r="AA75" s="88"/>
      <c r="AB75" s="74"/>
      <c r="AC75" s="74"/>
      <c r="AD75" s="221"/>
      <c r="AE75" s="74"/>
      <c r="AF75" s="74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202"/>
      <c r="AU75" s="202"/>
      <c r="AV75" s="202"/>
      <c r="AW75" s="88"/>
    </row>
    <row r="76" spans="1:49" x14ac:dyDescent="0.15">
      <c r="A76" s="84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88"/>
      <c r="W76" s="87"/>
      <c r="X76" s="87"/>
      <c r="Y76" s="87"/>
      <c r="Z76" s="86"/>
      <c r="AA76" s="88"/>
      <c r="AB76" s="74"/>
      <c r="AC76" s="74"/>
      <c r="AD76" s="221"/>
      <c r="AE76" s="74"/>
      <c r="AF76" s="74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202"/>
      <c r="AU76" s="202"/>
      <c r="AV76" s="202"/>
      <c r="AW76" s="88"/>
    </row>
    <row r="77" spans="1:49" x14ac:dyDescent="0.15">
      <c r="A77" s="84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88"/>
      <c r="W77" s="87"/>
      <c r="X77" s="87"/>
      <c r="Y77" s="87"/>
      <c r="Z77" s="86"/>
      <c r="AA77" s="88"/>
      <c r="AB77" s="74"/>
      <c r="AC77" s="74"/>
      <c r="AD77" s="221"/>
      <c r="AE77" s="74"/>
      <c r="AF77" s="74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202"/>
      <c r="AU77" s="202"/>
      <c r="AV77" s="202"/>
      <c r="AW77" s="88"/>
    </row>
    <row r="78" spans="1:49" x14ac:dyDescent="0.15">
      <c r="A78" s="84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88"/>
      <c r="W78" s="87"/>
      <c r="X78" s="87"/>
      <c r="Y78" s="87"/>
      <c r="Z78" s="86"/>
      <c r="AA78" s="88"/>
      <c r="AB78" s="74"/>
      <c r="AC78" s="74"/>
      <c r="AD78" s="221"/>
      <c r="AE78" s="74"/>
      <c r="AF78" s="74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202"/>
      <c r="AU78" s="202"/>
      <c r="AV78" s="202"/>
      <c r="AW78" s="88"/>
    </row>
    <row r="79" spans="1:49" x14ac:dyDescent="0.15">
      <c r="A79" s="84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88"/>
      <c r="W79" s="87"/>
      <c r="X79" s="87"/>
      <c r="Y79" s="87"/>
      <c r="Z79" s="86"/>
      <c r="AA79" s="88"/>
      <c r="AB79" s="74"/>
      <c r="AC79" s="74"/>
      <c r="AD79" s="221"/>
      <c r="AE79" s="74"/>
      <c r="AF79" s="74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202"/>
      <c r="AU79" s="202"/>
      <c r="AV79" s="202"/>
      <c r="AW79" s="88"/>
    </row>
    <row r="80" spans="1:49" x14ac:dyDescent="0.15">
      <c r="A80" s="84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88"/>
      <c r="W80" s="87"/>
      <c r="X80" s="87"/>
      <c r="Y80" s="87"/>
      <c r="Z80" s="86"/>
      <c r="AA80" s="88"/>
      <c r="AB80" s="74"/>
      <c r="AC80" s="74"/>
      <c r="AD80" s="221"/>
      <c r="AE80" s="74"/>
      <c r="AF80" s="74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202"/>
      <c r="AU80" s="202"/>
      <c r="AV80" s="202"/>
      <c r="AW80" s="88"/>
    </row>
    <row r="81" spans="1:49" x14ac:dyDescent="0.15">
      <c r="A81" s="84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88"/>
      <c r="W81" s="87"/>
      <c r="X81" s="87"/>
      <c r="Y81" s="87"/>
      <c r="Z81" s="86"/>
      <c r="AA81" s="88"/>
      <c r="AB81" s="74"/>
      <c r="AC81" s="74"/>
      <c r="AD81" s="221"/>
      <c r="AE81" s="74"/>
      <c r="AF81" s="74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202"/>
      <c r="AU81" s="202"/>
      <c r="AV81" s="202"/>
      <c r="AW81" s="88"/>
    </row>
    <row r="82" spans="1:49" x14ac:dyDescent="0.15">
      <c r="A82" s="84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88"/>
      <c r="W82" s="87"/>
      <c r="X82" s="87"/>
      <c r="Y82" s="87"/>
      <c r="Z82" s="86"/>
      <c r="AA82" s="88"/>
      <c r="AB82" s="74"/>
      <c r="AC82" s="74"/>
      <c r="AD82" s="221"/>
      <c r="AE82" s="74"/>
      <c r="AF82" s="74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202"/>
      <c r="AU82" s="202"/>
      <c r="AV82" s="202"/>
      <c r="AW82" s="88"/>
    </row>
    <row r="83" spans="1:49" x14ac:dyDescent="0.15">
      <c r="A83" s="84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88"/>
      <c r="W83" s="87"/>
      <c r="X83" s="87"/>
      <c r="Y83" s="87"/>
      <c r="Z83" s="86"/>
      <c r="AA83" s="88"/>
      <c r="AB83" s="74"/>
      <c r="AC83" s="74"/>
      <c r="AD83" s="221"/>
      <c r="AE83" s="74"/>
      <c r="AF83" s="74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202"/>
      <c r="AU83" s="202"/>
      <c r="AV83" s="202"/>
      <c r="AW83" s="88"/>
    </row>
    <row r="84" spans="1:49" x14ac:dyDescent="0.15">
      <c r="A84" s="84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88"/>
      <c r="W84" s="87"/>
      <c r="X84" s="87"/>
      <c r="Y84" s="87"/>
      <c r="Z84" s="86"/>
      <c r="AA84" s="88"/>
      <c r="AB84" s="74"/>
      <c r="AC84" s="74"/>
      <c r="AD84" s="221"/>
      <c r="AE84" s="74"/>
      <c r="AF84" s="74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202"/>
      <c r="AU84" s="202"/>
      <c r="AV84" s="202"/>
      <c r="AW84" s="88"/>
    </row>
    <row r="85" spans="1:49" x14ac:dyDescent="0.15">
      <c r="A85" s="84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88"/>
      <c r="W85" s="87"/>
      <c r="X85" s="87"/>
      <c r="Y85" s="87"/>
      <c r="Z85" s="86"/>
      <c r="AA85" s="88"/>
      <c r="AB85" s="74"/>
      <c r="AC85" s="74"/>
      <c r="AD85" s="221"/>
      <c r="AE85" s="74"/>
      <c r="AF85" s="74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202"/>
      <c r="AU85" s="202"/>
      <c r="AV85" s="202"/>
      <c r="AW85" s="88"/>
    </row>
    <row r="86" spans="1:49" x14ac:dyDescent="0.15">
      <c r="A86" s="84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88"/>
      <c r="W86" s="87"/>
      <c r="X86" s="87"/>
      <c r="Y86" s="87"/>
      <c r="Z86" s="86"/>
      <c r="AA86" s="88"/>
      <c r="AB86" s="74"/>
      <c r="AC86" s="74"/>
      <c r="AD86" s="221"/>
      <c r="AE86" s="74"/>
      <c r="AF86" s="74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202"/>
      <c r="AU86" s="202"/>
      <c r="AV86" s="202"/>
      <c r="AW86" s="88"/>
    </row>
    <row r="87" spans="1:49" x14ac:dyDescent="0.15">
      <c r="A87" s="84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88"/>
      <c r="W87" s="87"/>
      <c r="X87" s="87"/>
      <c r="Y87" s="87"/>
      <c r="Z87" s="86"/>
      <c r="AA87" s="88"/>
      <c r="AB87" s="74"/>
      <c r="AC87" s="74"/>
      <c r="AD87" s="221"/>
      <c r="AE87" s="74"/>
      <c r="AF87" s="74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202"/>
      <c r="AU87" s="202"/>
      <c r="AV87" s="202"/>
      <c r="AW87" s="88"/>
    </row>
    <row r="88" spans="1:49" x14ac:dyDescent="0.15">
      <c r="A88" s="84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88"/>
      <c r="W88" s="87"/>
      <c r="X88" s="87"/>
      <c r="Y88" s="87"/>
      <c r="Z88" s="86"/>
      <c r="AA88" s="88"/>
      <c r="AB88" s="74"/>
      <c r="AC88" s="74"/>
      <c r="AD88" s="221"/>
      <c r="AE88" s="74"/>
      <c r="AF88" s="74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202"/>
      <c r="AU88" s="202"/>
      <c r="AV88" s="202"/>
      <c r="AW88" s="88"/>
    </row>
    <row r="89" spans="1:49" x14ac:dyDescent="0.15">
      <c r="A89" s="84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88"/>
      <c r="W89" s="87"/>
      <c r="X89" s="87"/>
      <c r="Y89" s="87"/>
      <c r="Z89" s="86"/>
      <c r="AA89" s="88"/>
      <c r="AB89" s="74"/>
      <c r="AC89" s="74"/>
      <c r="AD89" s="221"/>
      <c r="AE89" s="74"/>
      <c r="AF89" s="74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202"/>
      <c r="AU89" s="202"/>
      <c r="AV89" s="202"/>
      <c r="AW89" s="88"/>
    </row>
    <row r="90" spans="1:49" x14ac:dyDescent="0.15">
      <c r="A90" s="84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88"/>
      <c r="W90" s="87"/>
      <c r="X90" s="87"/>
      <c r="Y90" s="87"/>
      <c r="Z90" s="86"/>
      <c r="AA90" s="88"/>
      <c r="AB90" s="74"/>
      <c r="AC90" s="74"/>
      <c r="AD90" s="221"/>
      <c r="AE90" s="74"/>
      <c r="AF90" s="74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202"/>
      <c r="AU90" s="202"/>
      <c r="AV90" s="202"/>
      <c r="AW90" s="88"/>
    </row>
    <row r="91" spans="1:49" x14ac:dyDescent="0.15">
      <c r="A91" s="84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88"/>
      <c r="W91" s="87"/>
      <c r="X91" s="87"/>
      <c r="Y91" s="87"/>
      <c r="Z91" s="86"/>
      <c r="AA91" s="88"/>
      <c r="AB91" s="74"/>
      <c r="AC91" s="74"/>
      <c r="AD91" s="221"/>
      <c r="AE91" s="74"/>
      <c r="AF91" s="74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202"/>
      <c r="AU91" s="202"/>
      <c r="AV91" s="202"/>
      <c r="AW91" s="88"/>
    </row>
    <row r="92" spans="1:49" x14ac:dyDescent="0.15">
      <c r="A92" s="84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88"/>
      <c r="W92" s="87"/>
      <c r="X92" s="87"/>
      <c r="Y92" s="87"/>
      <c r="Z92" s="86"/>
      <c r="AA92" s="88"/>
      <c r="AB92" s="74"/>
      <c r="AC92" s="74"/>
      <c r="AD92" s="221"/>
      <c r="AE92" s="74"/>
      <c r="AF92" s="74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202"/>
      <c r="AU92" s="202"/>
      <c r="AV92" s="202"/>
      <c r="AW92" s="88"/>
    </row>
    <row r="93" spans="1:49" x14ac:dyDescent="0.15">
      <c r="A93" s="84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88"/>
      <c r="W93" s="87"/>
      <c r="X93" s="87"/>
      <c r="Y93" s="87"/>
      <c r="Z93" s="86"/>
      <c r="AA93" s="88"/>
      <c r="AB93" s="74"/>
      <c r="AC93" s="74"/>
      <c r="AD93" s="221"/>
      <c r="AE93" s="74"/>
      <c r="AF93" s="74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202"/>
      <c r="AU93" s="202"/>
      <c r="AV93" s="202"/>
      <c r="AW93" s="88"/>
    </row>
    <row r="94" spans="1:49" x14ac:dyDescent="0.15">
      <c r="A94" s="84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88"/>
      <c r="W94" s="87"/>
      <c r="X94" s="87"/>
      <c r="Y94" s="87"/>
      <c r="Z94" s="86"/>
      <c r="AA94" s="88"/>
      <c r="AB94" s="74"/>
      <c r="AC94" s="74"/>
      <c r="AD94" s="221"/>
      <c r="AE94" s="74"/>
      <c r="AF94" s="74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202"/>
      <c r="AU94" s="202"/>
      <c r="AV94" s="202"/>
      <c r="AW94" s="88"/>
    </row>
    <row r="95" spans="1:49" x14ac:dyDescent="0.15">
      <c r="A95" s="84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88"/>
      <c r="W95" s="87"/>
      <c r="X95" s="87"/>
      <c r="Y95" s="87"/>
      <c r="Z95" s="86"/>
      <c r="AA95" s="88"/>
      <c r="AB95" s="74"/>
      <c r="AC95" s="74"/>
      <c r="AD95" s="221"/>
      <c r="AE95" s="74"/>
      <c r="AF95" s="74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202"/>
      <c r="AU95" s="202"/>
      <c r="AV95" s="202"/>
      <c r="AW95" s="88"/>
    </row>
    <row r="96" spans="1:49" x14ac:dyDescent="0.15">
      <c r="A96" s="84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88"/>
      <c r="W96" s="87"/>
      <c r="X96" s="87"/>
      <c r="Y96" s="87"/>
      <c r="Z96" s="86"/>
      <c r="AA96" s="88"/>
      <c r="AB96" s="74"/>
      <c r="AC96" s="74"/>
      <c r="AD96" s="221"/>
      <c r="AE96" s="74"/>
      <c r="AF96" s="74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202"/>
      <c r="AU96" s="202"/>
      <c r="AV96" s="202"/>
      <c r="AW96" s="88"/>
    </row>
    <row r="97" spans="1:49" x14ac:dyDescent="0.15">
      <c r="A97" s="84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88"/>
      <c r="W97" s="87"/>
      <c r="X97" s="87"/>
      <c r="Y97" s="87"/>
      <c r="Z97" s="86"/>
      <c r="AA97" s="88"/>
      <c r="AB97" s="74"/>
      <c r="AC97" s="74"/>
      <c r="AD97" s="221"/>
      <c r="AE97" s="74"/>
      <c r="AF97" s="74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202"/>
      <c r="AU97" s="202"/>
      <c r="AV97" s="202"/>
      <c r="AW97" s="88"/>
    </row>
    <row r="98" spans="1:49" x14ac:dyDescent="0.15">
      <c r="A98" s="84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88"/>
      <c r="W98" s="87"/>
      <c r="X98" s="87"/>
      <c r="Y98" s="87"/>
      <c r="Z98" s="86"/>
      <c r="AA98" s="88"/>
      <c r="AB98" s="74"/>
      <c r="AC98" s="74"/>
      <c r="AD98" s="221"/>
      <c r="AE98" s="74"/>
      <c r="AF98" s="74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202"/>
      <c r="AU98" s="202"/>
      <c r="AV98" s="202"/>
      <c r="AW98" s="88"/>
    </row>
    <row r="99" spans="1:49" x14ac:dyDescent="0.15">
      <c r="A99" s="84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88"/>
      <c r="W99" s="87"/>
      <c r="X99" s="87"/>
      <c r="Y99" s="87"/>
      <c r="Z99" s="86"/>
      <c r="AA99" s="88"/>
      <c r="AB99" s="74"/>
      <c r="AC99" s="74"/>
      <c r="AD99" s="221"/>
      <c r="AE99" s="74"/>
      <c r="AF99" s="74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202"/>
      <c r="AU99" s="202"/>
      <c r="AV99" s="202"/>
      <c r="AW99" s="88"/>
    </row>
    <row r="100" spans="1:49" x14ac:dyDescent="0.15">
      <c r="A100" s="84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88"/>
      <c r="W100" s="87"/>
      <c r="X100" s="87"/>
      <c r="Y100" s="87"/>
      <c r="Z100" s="86"/>
      <c r="AA100" s="88"/>
      <c r="AB100" s="74"/>
      <c r="AC100" s="74"/>
      <c r="AD100" s="221"/>
      <c r="AE100" s="74"/>
      <c r="AF100" s="74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202"/>
      <c r="AU100" s="202"/>
      <c r="AV100" s="202"/>
      <c r="AW100" s="88"/>
    </row>
    <row r="101" spans="1:49" x14ac:dyDescent="0.15">
      <c r="A101" s="84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88"/>
      <c r="W101" s="87"/>
      <c r="X101" s="87"/>
      <c r="Y101" s="87"/>
      <c r="Z101" s="86"/>
      <c r="AA101" s="88"/>
      <c r="AB101" s="74"/>
      <c r="AC101" s="74"/>
      <c r="AD101" s="221"/>
      <c r="AE101" s="74"/>
      <c r="AF101" s="74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202"/>
      <c r="AU101" s="202"/>
      <c r="AV101" s="202"/>
      <c r="AW101" s="88"/>
    </row>
    <row r="102" spans="1:49" x14ac:dyDescent="0.15">
      <c r="A102" s="84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88"/>
      <c r="W102" s="87"/>
      <c r="X102" s="87"/>
      <c r="Y102" s="87"/>
      <c r="Z102" s="86"/>
      <c r="AA102" s="88"/>
      <c r="AB102" s="74"/>
      <c r="AC102" s="74"/>
      <c r="AD102" s="221"/>
      <c r="AE102" s="74"/>
      <c r="AF102" s="74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202"/>
      <c r="AU102" s="202"/>
      <c r="AV102" s="202"/>
      <c r="AW102" s="88"/>
    </row>
    <row r="103" spans="1:49" x14ac:dyDescent="0.15">
      <c r="A103" s="84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88"/>
      <c r="W103" s="87"/>
      <c r="X103" s="87"/>
      <c r="Y103" s="87"/>
      <c r="Z103" s="86"/>
      <c r="AA103" s="88"/>
      <c r="AB103" s="74"/>
      <c r="AC103" s="74"/>
      <c r="AD103" s="221"/>
      <c r="AE103" s="74"/>
      <c r="AF103" s="74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202"/>
      <c r="AU103" s="202"/>
      <c r="AV103" s="202"/>
      <c r="AW103" s="88"/>
    </row>
    <row r="104" spans="1:49" x14ac:dyDescent="0.15">
      <c r="A104" s="84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88"/>
      <c r="W104" s="87"/>
      <c r="X104" s="87"/>
      <c r="Y104" s="87"/>
      <c r="Z104" s="86"/>
      <c r="AA104" s="88"/>
      <c r="AB104" s="74"/>
      <c r="AC104" s="74"/>
      <c r="AD104" s="221"/>
      <c r="AE104" s="74"/>
      <c r="AF104" s="74"/>
      <c r="AG104" s="88"/>
      <c r="AH104" s="88"/>
      <c r="AI104" s="88"/>
      <c r="AJ104" s="88"/>
      <c r="AK104" s="88"/>
      <c r="AL104" s="88"/>
      <c r="AM104" s="88"/>
    </row>
    <row r="105" spans="1:49" x14ac:dyDescent="0.15">
      <c r="A105" s="84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88"/>
      <c r="W105" s="87"/>
      <c r="X105" s="87"/>
      <c r="Y105" s="87"/>
      <c r="Z105" s="86"/>
      <c r="AA105" s="88"/>
      <c r="AB105" s="74"/>
      <c r="AC105" s="74"/>
      <c r="AD105" s="221"/>
      <c r="AE105" s="74"/>
      <c r="AF105" s="74"/>
      <c r="AG105" s="88"/>
      <c r="AH105" s="88"/>
      <c r="AI105" s="88"/>
      <c r="AJ105" s="88"/>
      <c r="AK105" s="88"/>
      <c r="AL105" s="88"/>
      <c r="AM105" s="88"/>
    </row>
    <row r="106" spans="1:49" x14ac:dyDescent="0.15">
      <c r="A106" s="84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88"/>
      <c r="W106" s="87"/>
      <c r="X106" s="87"/>
      <c r="Y106" s="87"/>
      <c r="Z106" s="86"/>
      <c r="AA106" s="88"/>
      <c r="AB106" s="74"/>
      <c r="AC106" s="74"/>
      <c r="AD106" s="221"/>
      <c r="AE106" s="74"/>
      <c r="AF106" s="74"/>
      <c r="AG106" s="88"/>
      <c r="AH106" s="88"/>
      <c r="AI106" s="88"/>
      <c r="AJ106" s="88"/>
      <c r="AK106" s="88"/>
      <c r="AL106" s="88"/>
      <c r="AM106" s="88"/>
    </row>
    <row r="107" spans="1:49" x14ac:dyDescent="0.15">
      <c r="A107" s="84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88"/>
      <c r="W107" s="87"/>
      <c r="X107" s="87"/>
      <c r="Y107" s="87"/>
      <c r="Z107" s="86"/>
      <c r="AA107" s="88"/>
      <c r="AB107" s="74"/>
      <c r="AC107" s="74"/>
      <c r="AD107" s="221"/>
      <c r="AE107" s="74"/>
      <c r="AF107" s="74"/>
      <c r="AG107" s="88"/>
      <c r="AH107" s="88"/>
      <c r="AI107" s="88"/>
      <c r="AJ107" s="88"/>
      <c r="AK107" s="88"/>
      <c r="AL107" s="88"/>
      <c r="AM107" s="88"/>
    </row>
    <row r="108" spans="1:49" x14ac:dyDescent="0.15">
      <c r="A108" s="84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88"/>
      <c r="W108" s="87"/>
      <c r="X108" s="87"/>
      <c r="Y108" s="87"/>
      <c r="Z108" s="86"/>
      <c r="AA108" s="88"/>
      <c r="AB108" s="74"/>
      <c r="AC108" s="74"/>
      <c r="AD108" s="221"/>
      <c r="AE108" s="74"/>
      <c r="AF108" s="74"/>
      <c r="AG108" s="88"/>
      <c r="AH108" s="88"/>
      <c r="AI108" s="88"/>
      <c r="AJ108" s="88"/>
      <c r="AK108" s="88"/>
      <c r="AL108" s="88"/>
      <c r="AM108" s="88"/>
    </row>
    <row r="109" spans="1:49" x14ac:dyDescent="0.15">
      <c r="A109" s="84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88"/>
      <c r="W109" s="87"/>
      <c r="X109" s="87"/>
      <c r="Y109" s="87"/>
      <c r="Z109" s="86"/>
      <c r="AA109" s="88"/>
      <c r="AB109" s="74"/>
      <c r="AC109" s="74"/>
      <c r="AD109" s="221"/>
      <c r="AE109" s="74"/>
      <c r="AF109" s="74"/>
      <c r="AG109" s="88"/>
      <c r="AH109" s="88"/>
      <c r="AI109" s="88"/>
      <c r="AJ109" s="88"/>
      <c r="AK109" s="88"/>
      <c r="AL109" s="88"/>
      <c r="AM109" s="88"/>
    </row>
    <row r="110" spans="1:49" x14ac:dyDescent="0.15">
      <c r="A110" s="84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88"/>
      <c r="W110" s="87"/>
      <c r="X110" s="87"/>
      <c r="Y110" s="87"/>
      <c r="Z110" s="86"/>
      <c r="AA110" s="88"/>
      <c r="AB110" s="74"/>
      <c r="AC110" s="74"/>
      <c r="AD110" s="221"/>
      <c r="AE110" s="74"/>
      <c r="AF110" s="74"/>
      <c r="AG110" s="88"/>
      <c r="AH110" s="88"/>
      <c r="AI110" s="88"/>
      <c r="AJ110" s="88"/>
      <c r="AK110" s="88"/>
      <c r="AL110" s="88"/>
      <c r="AM110" s="88"/>
    </row>
    <row r="111" spans="1:49" x14ac:dyDescent="0.15">
      <c r="A111" s="84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88"/>
      <c r="W111" s="87"/>
      <c r="X111" s="87"/>
      <c r="Y111" s="87"/>
      <c r="Z111" s="86"/>
      <c r="AA111" s="88"/>
      <c r="AB111" s="74"/>
      <c r="AC111" s="74"/>
      <c r="AD111" s="221"/>
      <c r="AE111" s="74"/>
      <c r="AF111" s="74"/>
      <c r="AG111" s="88"/>
      <c r="AH111" s="88"/>
      <c r="AI111" s="88"/>
      <c r="AJ111" s="88"/>
      <c r="AK111" s="88"/>
      <c r="AL111" s="88"/>
      <c r="AM111" s="88"/>
    </row>
    <row r="112" spans="1:49" x14ac:dyDescent="0.15">
      <c r="A112" s="84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88"/>
      <c r="W112" s="87"/>
      <c r="X112" s="87"/>
      <c r="Y112" s="87"/>
      <c r="Z112" s="86"/>
      <c r="AA112" s="88"/>
      <c r="AB112" s="74"/>
      <c r="AC112" s="74"/>
      <c r="AD112" s="221"/>
      <c r="AE112" s="74"/>
      <c r="AF112" s="74"/>
      <c r="AG112" s="88"/>
      <c r="AH112" s="88"/>
      <c r="AI112" s="88"/>
      <c r="AJ112" s="88"/>
      <c r="AK112" s="88"/>
      <c r="AL112" s="88"/>
      <c r="AM112" s="88"/>
    </row>
    <row r="113" spans="1:39" x14ac:dyDescent="0.15">
      <c r="A113" s="84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88"/>
      <c r="W113" s="87"/>
      <c r="X113" s="87"/>
      <c r="Y113" s="87"/>
      <c r="Z113" s="86"/>
      <c r="AA113" s="88"/>
      <c r="AB113" s="74"/>
      <c r="AC113" s="74"/>
      <c r="AD113" s="221"/>
      <c r="AE113" s="74"/>
      <c r="AF113" s="74"/>
      <c r="AG113" s="88"/>
      <c r="AH113" s="88"/>
      <c r="AI113" s="88"/>
      <c r="AJ113" s="88"/>
      <c r="AK113" s="88"/>
      <c r="AL113" s="88"/>
      <c r="AM113" s="88"/>
    </row>
    <row r="114" spans="1:39" x14ac:dyDescent="0.15">
      <c r="A114" s="84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88"/>
      <c r="W114" s="87"/>
      <c r="X114" s="87"/>
      <c r="Y114" s="87"/>
      <c r="Z114" s="86"/>
      <c r="AA114" s="88"/>
      <c r="AB114" s="74"/>
      <c r="AC114" s="74"/>
      <c r="AD114" s="221"/>
      <c r="AE114" s="74"/>
      <c r="AF114" s="74"/>
      <c r="AG114" s="88"/>
      <c r="AH114" s="88"/>
      <c r="AI114" s="88"/>
      <c r="AJ114" s="88"/>
      <c r="AK114" s="88"/>
      <c r="AL114" s="88"/>
      <c r="AM114" s="88"/>
    </row>
    <row r="115" spans="1:39" x14ac:dyDescent="0.15">
      <c r="A115" s="84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88"/>
      <c r="W115" s="87"/>
      <c r="X115" s="87"/>
      <c r="Y115" s="87"/>
      <c r="Z115" s="86"/>
      <c r="AA115" s="88"/>
      <c r="AB115" s="74"/>
      <c r="AC115" s="74"/>
      <c r="AD115" s="221"/>
      <c r="AE115" s="74"/>
      <c r="AF115" s="74"/>
      <c r="AG115" s="88"/>
      <c r="AH115" s="88"/>
      <c r="AI115" s="88"/>
      <c r="AJ115" s="88"/>
      <c r="AK115" s="88"/>
      <c r="AL115" s="88"/>
      <c r="AM115" s="88"/>
    </row>
    <row r="116" spans="1:39" x14ac:dyDescent="0.15">
      <c r="A116" s="84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88"/>
      <c r="W116" s="87"/>
      <c r="X116" s="87"/>
      <c r="Y116" s="87"/>
      <c r="Z116" s="86"/>
      <c r="AA116" s="88"/>
      <c r="AB116" s="74"/>
      <c r="AC116" s="74"/>
      <c r="AD116" s="221"/>
      <c r="AE116" s="74"/>
      <c r="AF116" s="74"/>
      <c r="AG116" s="88"/>
      <c r="AH116" s="88"/>
      <c r="AI116" s="88"/>
      <c r="AJ116" s="88"/>
      <c r="AK116" s="88"/>
      <c r="AL116" s="88"/>
      <c r="AM116" s="88"/>
    </row>
    <row r="117" spans="1:39" x14ac:dyDescent="0.15">
      <c r="A117" s="84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88"/>
      <c r="W117" s="87"/>
      <c r="X117" s="87"/>
      <c r="Y117" s="87"/>
      <c r="Z117" s="86"/>
      <c r="AA117" s="88"/>
      <c r="AB117" s="74"/>
      <c r="AC117" s="74"/>
      <c r="AD117" s="221"/>
      <c r="AE117" s="74"/>
      <c r="AF117" s="74"/>
      <c r="AG117" s="88"/>
      <c r="AH117" s="88"/>
      <c r="AI117" s="88"/>
      <c r="AJ117" s="88"/>
      <c r="AK117" s="88"/>
      <c r="AL117" s="88"/>
      <c r="AM117" s="88"/>
    </row>
    <row r="118" spans="1:39" x14ac:dyDescent="0.15">
      <c r="A118" s="84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88"/>
      <c r="W118" s="87"/>
      <c r="X118" s="87"/>
      <c r="Y118" s="87"/>
      <c r="Z118" s="86"/>
      <c r="AA118" s="88"/>
      <c r="AB118" s="74"/>
      <c r="AC118" s="74"/>
      <c r="AD118" s="221"/>
      <c r="AE118" s="74"/>
      <c r="AF118" s="74"/>
      <c r="AG118" s="88"/>
      <c r="AH118" s="88"/>
      <c r="AI118" s="88"/>
      <c r="AJ118" s="88"/>
      <c r="AK118" s="88"/>
      <c r="AL118" s="88"/>
      <c r="AM118" s="88"/>
    </row>
    <row r="119" spans="1:39" x14ac:dyDescent="0.15">
      <c r="A119" s="84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88"/>
      <c r="W119" s="87"/>
      <c r="X119" s="87"/>
      <c r="Y119" s="87"/>
      <c r="Z119" s="86"/>
      <c r="AA119" s="88"/>
      <c r="AB119" s="74"/>
      <c r="AC119" s="74"/>
      <c r="AD119" s="221"/>
      <c r="AE119" s="74"/>
      <c r="AF119" s="74"/>
      <c r="AG119" s="88"/>
      <c r="AH119" s="88"/>
      <c r="AI119" s="88"/>
      <c r="AJ119" s="88"/>
      <c r="AK119" s="88"/>
      <c r="AL119" s="88"/>
      <c r="AM119" s="88"/>
    </row>
    <row r="120" spans="1:39" x14ac:dyDescent="0.15">
      <c r="A120" s="84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88"/>
      <c r="W120" s="87"/>
      <c r="X120" s="87"/>
      <c r="Y120" s="87"/>
      <c r="Z120" s="86"/>
      <c r="AA120" s="88"/>
      <c r="AB120" s="74"/>
      <c r="AC120" s="74"/>
      <c r="AD120" s="221"/>
      <c r="AE120" s="74"/>
      <c r="AF120" s="74"/>
      <c r="AG120" s="88"/>
      <c r="AH120" s="88"/>
      <c r="AI120" s="88"/>
      <c r="AJ120" s="88"/>
      <c r="AK120" s="88"/>
      <c r="AL120" s="88"/>
      <c r="AM120" s="88"/>
    </row>
    <row r="121" spans="1:39" x14ac:dyDescent="0.15">
      <c r="A121" s="84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88"/>
      <c r="W121" s="87"/>
      <c r="X121" s="87"/>
      <c r="Y121" s="87"/>
      <c r="Z121" s="86"/>
      <c r="AA121" s="88"/>
      <c r="AB121" s="74"/>
      <c r="AC121" s="74"/>
      <c r="AD121" s="221"/>
      <c r="AE121" s="74"/>
      <c r="AF121" s="74"/>
      <c r="AG121" s="88"/>
      <c r="AH121" s="88"/>
      <c r="AI121" s="88"/>
      <c r="AJ121" s="88"/>
      <c r="AK121" s="88"/>
      <c r="AL121" s="88"/>
      <c r="AM121" s="88"/>
    </row>
    <row r="122" spans="1:39" x14ac:dyDescent="0.15">
      <c r="A122" s="84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88"/>
      <c r="W122" s="87"/>
      <c r="X122" s="87"/>
      <c r="Y122" s="87"/>
      <c r="Z122" s="86"/>
      <c r="AA122" s="88"/>
      <c r="AB122" s="74"/>
      <c r="AC122" s="74"/>
      <c r="AD122" s="221"/>
      <c r="AE122" s="74"/>
      <c r="AF122" s="74"/>
      <c r="AG122" s="88"/>
      <c r="AH122" s="88"/>
      <c r="AI122" s="88"/>
      <c r="AJ122" s="88"/>
      <c r="AK122" s="88"/>
      <c r="AL122" s="88"/>
      <c r="AM122" s="88"/>
    </row>
    <row r="123" spans="1:39" x14ac:dyDescent="0.15">
      <c r="A123" s="84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88"/>
      <c r="W123" s="87"/>
      <c r="X123" s="87"/>
      <c r="Y123" s="87"/>
      <c r="Z123" s="86"/>
      <c r="AA123" s="88"/>
      <c r="AB123" s="74"/>
      <c r="AC123" s="74"/>
      <c r="AD123" s="221"/>
      <c r="AE123" s="74"/>
      <c r="AF123" s="74"/>
      <c r="AG123" s="88"/>
      <c r="AH123" s="88"/>
      <c r="AI123" s="88"/>
      <c r="AJ123" s="88"/>
      <c r="AK123" s="88"/>
      <c r="AL123" s="88"/>
      <c r="AM123" s="88"/>
    </row>
    <row r="124" spans="1:39" x14ac:dyDescent="0.15">
      <c r="A124" s="84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88"/>
      <c r="W124" s="87"/>
      <c r="X124" s="87"/>
      <c r="Y124" s="87"/>
      <c r="Z124" s="86"/>
      <c r="AA124" s="88"/>
      <c r="AB124" s="74"/>
      <c r="AC124" s="74"/>
      <c r="AD124" s="221"/>
      <c r="AE124" s="74"/>
      <c r="AF124" s="74"/>
      <c r="AG124" s="88"/>
      <c r="AH124" s="88"/>
      <c r="AI124" s="88"/>
      <c r="AJ124" s="88"/>
      <c r="AK124" s="88"/>
      <c r="AL124" s="88"/>
      <c r="AM124" s="88"/>
    </row>
    <row r="125" spans="1:39" x14ac:dyDescent="0.15">
      <c r="A125" s="84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88"/>
      <c r="W125" s="87"/>
      <c r="X125" s="87"/>
      <c r="Y125" s="87"/>
      <c r="Z125" s="86"/>
      <c r="AA125" s="88"/>
      <c r="AB125" s="74"/>
      <c r="AC125" s="74"/>
      <c r="AD125" s="221"/>
      <c r="AE125" s="74"/>
      <c r="AF125" s="74"/>
      <c r="AG125" s="88"/>
      <c r="AH125" s="88"/>
      <c r="AI125" s="88"/>
      <c r="AJ125" s="88"/>
      <c r="AK125" s="88"/>
      <c r="AL125" s="88"/>
      <c r="AM125" s="88"/>
    </row>
    <row r="126" spans="1:39" x14ac:dyDescent="0.15">
      <c r="A126" s="84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88"/>
      <c r="W126" s="87"/>
      <c r="X126" s="87"/>
      <c r="Y126" s="87"/>
      <c r="Z126" s="86"/>
      <c r="AA126" s="88"/>
      <c r="AB126" s="74"/>
      <c r="AC126" s="74"/>
      <c r="AD126" s="221"/>
      <c r="AE126" s="74"/>
      <c r="AF126" s="74"/>
      <c r="AG126" s="88"/>
      <c r="AH126" s="88"/>
      <c r="AI126" s="88"/>
      <c r="AJ126" s="88"/>
      <c r="AK126" s="88"/>
      <c r="AL126" s="88"/>
      <c r="AM126" s="88"/>
    </row>
    <row r="127" spans="1:39" x14ac:dyDescent="0.15">
      <c r="A127" s="84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88"/>
      <c r="W127" s="87"/>
      <c r="X127" s="87"/>
      <c r="Y127" s="87"/>
      <c r="Z127" s="86"/>
      <c r="AA127" s="88"/>
      <c r="AB127" s="74"/>
      <c r="AC127" s="74"/>
      <c r="AD127" s="221"/>
      <c r="AE127" s="74"/>
      <c r="AF127" s="74"/>
      <c r="AG127" s="88"/>
      <c r="AH127" s="88"/>
      <c r="AI127" s="88"/>
      <c r="AJ127" s="88"/>
      <c r="AK127" s="88"/>
      <c r="AL127" s="88"/>
      <c r="AM127" s="88"/>
    </row>
    <row r="128" spans="1:39" x14ac:dyDescent="0.15">
      <c r="A128" s="84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88"/>
      <c r="W128" s="87"/>
      <c r="X128" s="87"/>
      <c r="Y128" s="87"/>
      <c r="Z128" s="86"/>
      <c r="AA128" s="88"/>
      <c r="AB128" s="74"/>
      <c r="AC128" s="74"/>
      <c r="AD128" s="221"/>
      <c r="AE128" s="74"/>
      <c r="AF128" s="74"/>
      <c r="AG128" s="88"/>
      <c r="AH128" s="88"/>
      <c r="AI128" s="88"/>
      <c r="AJ128" s="88"/>
      <c r="AK128" s="88"/>
      <c r="AL128" s="88"/>
      <c r="AM128" s="88"/>
    </row>
    <row r="129" spans="1:39" x14ac:dyDescent="0.15">
      <c r="A129" s="84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88"/>
      <c r="W129" s="87"/>
      <c r="X129" s="87"/>
      <c r="Y129" s="87"/>
      <c r="Z129" s="86"/>
      <c r="AA129" s="88"/>
      <c r="AB129" s="74"/>
      <c r="AC129" s="74"/>
      <c r="AD129" s="221"/>
      <c r="AE129" s="74"/>
      <c r="AF129" s="74"/>
      <c r="AG129" s="88"/>
      <c r="AH129" s="88"/>
      <c r="AI129" s="88"/>
      <c r="AJ129" s="88"/>
      <c r="AK129" s="88"/>
      <c r="AL129" s="88"/>
      <c r="AM129" s="88"/>
    </row>
    <row r="130" spans="1:39" x14ac:dyDescent="0.15">
      <c r="A130" s="84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88"/>
      <c r="W130" s="87"/>
      <c r="X130" s="87"/>
      <c r="Y130" s="87"/>
      <c r="Z130" s="86"/>
      <c r="AA130" s="88"/>
      <c r="AB130" s="74"/>
      <c r="AC130" s="74"/>
      <c r="AD130" s="221"/>
      <c r="AE130" s="74"/>
      <c r="AF130" s="74"/>
      <c r="AG130" s="88"/>
      <c r="AH130" s="88"/>
      <c r="AI130" s="88"/>
      <c r="AJ130" s="88"/>
      <c r="AK130" s="88"/>
      <c r="AL130" s="88"/>
      <c r="AM130" s="88"/>
    </row>
    <row r="131" spans="1:39" x14ac:dyDescent="0.15">
      <c r="A131" s="84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88"/>
      <c r="W131" s="87"/>
      <c r="X131" s="87"/>
      <c r="Y131" s="87"/>
      <c r="Z131" s="86"/>
      <c r="AA131" s="88"/>
      <c r="AB131" s="74"/>
      <c r="AC131" s="74"/>
      <c r="AD131" s="221"/>
      <c r="AE131" s="74"/>
      <c r="AF131" s="74"/>
      <c r="AG131" s="88"/>
      <c r="AH131" s="88"/>
      <c r="AI131" s="88"/>
      <c r="AJ131" s="88"/>
      <c r="AK131" s="88"/>
      <c r="AL131" s="88"/>
      <c r="AM131" s="88"/>
    </row>
    <row r="132" spans="1:39" x14ac:dyDescent="0.15">
      <c r="A132" s="84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88"/>
      <c r="W132" s="87"/>
      <c r="X132" s="87"/>
      <c r="Y132" s="87"/>
      <c r="Z132" s="86"/>
      <c r="AA132" s="88"/>
      <c r="AB132" s="74"/>
      <c r="AC132" s="74"/>
      <c r="AD132" s="221"/>
      <c r="AE132" s="74"/>
      <c r="AF132" s="74"/>
      <c r="AG132" s="88"/>
      <c r="AH132" s="88"/>
      <c r="AI132" s="88"/>
      <c r="AJ132" s="88"/>
      <c r="AK132" s="88"/>
      <c r="AL132" s="88"/>
      <c r="AM132" s="88"/>
    </row>
    <row r="133" spans="1:39" x14ac:dyDescent="0.15">
      <c r="A133" s="84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88"/>
      <c r="W133" s="87"/>
      <c r="X133" s="87"/>
      <c r="Y133" s="87"/>
      <c r="Z133" s="86"/>
      <c r="AA133" s="88"/>
      <c r="AB133" s="74"/>
      <c r="AC133" s="74"/>
      <c r="AD133" s="221"/>
      <c r="AE133" s="74"/>
      <c r="AF133" s="74"/>
      <c r="AG133" s="88"/>
      <c r="AH133" s="88"/>
      <c r="AI133" s="88"/>
      <c r="AJ133" s="88"/>
      <c r="AK133" s="88"/>
      <c r="AL133" s="88"/>
      <c r="AM133" s="88"/>
    </row>
    <row r="134" spans="1:39" x14ac:dyDescent="0.15">
      <c r="A134" s="84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88"/>
      <c r="W134" s="87"/>
      <c r="X134" s="87"/>
      <c r="Y134" s="87"/>
      <c r="Z134" s="86"/>
      <c r="AA134" s="88"/>
      <c r="AB134" s="74"/>
      <c r="AC134" s="74"/>
      <c r="AD134" s="221"/>
      <c r="AE134" s="74"/>
      <c r="AF134" s="74"/>
      <c r="AG134" s="88"/>
      <c r="AH134" s="88"/>
      <c r="AI134" s="88"/>
      <c r="AJ134" s="88"/>
      <c r="AK134" s="88"/>
      <c r="AL134" s="88"/>
      <c r="AM134" s="88"/>
    </row>
    <row r="135" spans="1:39" x14ac:dyDescent="0.15">
      <c r="A135" s="84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88"/>
      <c r="W135" s="87"/>
      <c r="X135" s="87"/>
      <c r="Y135" s="87"/>
      <c r="Z135" s="86"/>
      <c r="AA135" s="88"/>
      <c r="AB135" s="74"/>
      <c r="AC135" s="74"/>
      <c r="AD135" s="221"/>
      <c r="AE135" s="74"/>
      <c r="AF135" s="74"/>
      <c r="AG135" s="88"/>
      <c r="AH135" s="88"/>
      <c r="AI135" s="88"/>
      <c r="AJ135" s="88"/>
      <c r="AK135" s="88"/>
      <c r="AL135" s="88"/>
      <c r="AM135" s="88"/>
    </row>
    <row r="136" spans="1:39" x14ac:dyDescent="0.15">
      <c r="A136" s="84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88"/>
      <c r="W136" s="87"/>
      <c r="X136" s="87"/>
      <c r="Y136" s="87"/>
      <c r="Z136" s="86"/>
      <c r="AA136" s="88"/>
      <c r="AB136" s="74"/>
      <c r="AC136" s="74"/>
      <c r="AD136" s="221"/>
      <c r="AE136" s="74"/>
      <c r="AF136" s="74"/>
      <c r="AG136" s="88"/>
      <c r="AH136" s="88"/>
      <c r="AI136" s="88"/>
      <c r="AJ136" s="88"/>
      <c r="AK136" s="88"/>
      <c r="AL136" s="88"/>
      <c r="AM136" s="88"/>
    </row>
    <row r="137" spans="1:39" x14ac:dyDescent="0.15">
      <c r="A137" s="84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88"/>
      <c r="W137" s="87"/>
      <c r="X137" s="87"/>
      <c r="Y137" s="87"/>
      <c r="Z137" s="86"/>
      <c r="AA137" s="88"/>
      <c r="AB137" s="74"/>
      <c r="AC137" s="74"/>
      <c r="AD137" s="221"/>
      <c r="AE137" s="74"/>
      <c r="AF137" s="74"/>
      <c r="AG137" s="88"/>
      <c r="AH137" s="88"/>
      <c r="AI137" s="88"/>
      <c r="AJ137" s="88"/>
      <c r="AK137" s="88"/>
      <c r="AL137" s="88"/>
      <c r="AM137" s="88"/>
    </row>
    <row r="138" spans="1:39" x14ac:dyDescent="0.15">
      <c r="A138" s="84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88"/>
      <c r="W138" s="87"/>
      <c r="X138" s="87"/>
      <c r="Y138" s="87"/>
      <c r="Z138" s="86"/>
      <c r="AA138" s="88"/>
      <c r="AB138" s="74"/>
      <c r="AC138" s="74"/>
      <c r="AD138" s="221"/>
      <c r="AE138" s="74"/>
      <c r="AF138" s="74"/>
      <c r="AG138" s="88"/>
      <c r="AH138" s="88"/>
      <c r="AI138" s="88"/>
      <c r="AJ138" s="88"/>
      <c r="AK138" s="88"/>
      <c r="AL138" s="88"/>
      <c r="AM138" s="88"/>
    </row>
    <row r="139" spans="1:39" x14ac:dyDescent="0.15">
      <c r="A139" s="84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88"/>
      <c r="W139" s="87"/>
      <c r="X139" s="87"/>
      <c r="Y139" s="87"/>
      <c r="Z139" s="86"/>
      <c r="AA139" s="88"/>
      <c r="AB139" s="74"/>
      <c r="AC139" s="74"/>
      <c r="AD139" s="221"/>
      <c r="AE139" s="74"/>
      <c r="AF139" s="74"/>
      <c r="AG139" s="88"/>
      <c r="AH139" s="88"/>
      <c r="AI139" s="88"/>
      <c r="AJ139" s="88"/>
      <c r="AK139" s="88"/>
      <c r="AL139" s="88"/>
      <c r="AM139" s="88"/>
    </row>
    <row r="140" spans="1:39" x14ac:dyDescent="0.15">
      <c r="A140" s="84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88"/>
      <c r="W140" s="87"/>
      <c r="X140" s="87"/>
      <c r="Y140" s="87"/>
      <c r="Z140" s="86"/>
      <c r="AA140" s="88"/>
      <c r="AB140" s="74"/>
      <c r="AC140" s="74"/>
      <c r="AD140" s="221"/>
      <c r="AE140" s="74"/>
      <c r="AF140" s="74"/>
      <c r="AG140" s="88"/>
      <c r="AH140" s="88"/>
      <c r="AI140" s="88"/>
      <c r="AJ140" s="88"/>
      <c r="AK140" s="88"/>
      <c r="AL140" s="88"/>
      <c r="AM140" s="88"/>
    </row>
    <row r="141" spans="1:39" x14ac:dyDescent="0.15">
      <c r="A141" s="84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88"/>
      <c r="W141" s="87"/>
      <c r="X141" s="87"/>
      <c r="Y141" s="87"/>
      <c r="Z141" s="86"/>
      <c r="AA141" s="88"/>
      <c r="AB141" s="74"/>
      <c r="AC141" s="74"/>
      <c r="AD141" s="221"/>
      <c r="AE141" s="74"/>
      <c r="AF141" s="74"/>
      <c r="AG141" s="88"/>
      <c r="AH141" s="88"/>
      <c r="AI141" s="88"/>
      <c r="AJ141" s="88"/>
      <c r="AK141" s="88"/>
      <c r="AL141" s="88"/>
      <c r="AM141" s="88"/>
    </row>
    <row r="142" spans="1:39" x14ac:dyDescent="0.15">
      <c r="A142" s="84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88"/>
      <c r="W142" s="87"/>
      <c r="X142" s="87"/>
      <c r="Y142" s="87"/>
      <c r="Z142" s="86"/>
      <c r="AA142" s="88"/>
      <c r="AB142" s="74"/>
      <c r="AC142" s="74"/>
      <c r="AD142" s="221"/>
      <c r="AE142" s="74"/>
      <c r="AF142" s="74"/>
      <c r="AG142" s="88"/>
      <c r="AH142" s="88"/>
      <c r="AI142" s="88"/>
      <c r="AJ142" s="88"/>
      <c r="AK142" s="88"/>
      <c r="AL142" s="88"/>
      <c r="AM142" s="88"/>
    </row>
    <row r="143" spans="1:39" x14ac:dyDescent="0.15">
      <c r="A143" s="84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88"/>
      <c r="W143" s="87"/>
      <c r="X143" s="87"/>
      <c r="Y143" s="87"/>
      <c r="Z143" s="86"/>
      <c r="AA143" s="88"/>
      <c r="AB143" s="74"/>
      <c r="AC143" s="74"/>
      <c r="AD143" s="221"/>
      <c r="AE143" s="74"/>
      <c r="AF143" s="74"/>
      <c r="AG143" s="88"/>
      <c r="AH143" s="88"/>
      <c r="AI143" s="88"/>
      <c r="AJ143" s="88"/>
      <c r="AK143" s="88"/>
      <c r="AL143" s="88"/>
      <c r="AM143" s="88"/>
    </row>
    <row r="144" spans="1:39" x14ac:dyDescent="0.15">
      <c r="A144" s="84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88"/>
      <c r="W144" s="87"/>
      <c r="X144" s="87"/>
      <c r="Y144" s="87"/>
      <c r="Z144" s="86"/>
      <c r="AA144" s="88"/>
      <c r="AB144" s="74"/>
      <c r="AC144" s="74"/>
      <c r="AD144" s="221"/>
      <c r="AE144" s="74"/>
      <c r="AF144" s="74"/>
      <c r="AG144" s="88"/>
      <c r="AH144" s="88"/>
      <c r="AI144" s="88"/>
      <c r="AJ144" s="88"/>
      <c r="AK144" s="88"/>
      <c r="AL144" s="88"/>
      <c r="AM144" s="88"/>
    </row>
    <row r="145" spans="1:39" x14ac:dyDescent="0.15">
      <c r="A145" s="84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88"/>
      <c r="W145" s="87"/>
      <c r="X145" s="87"/>
      <c r="Y145" s="87"/>
      <c r="Z145" s="86"/>
      <c r="AA145" s="88"/>
      <c r="AB145" s="74"/>
      <c r="AC145" s="74"/>
      <c r="AD145" s="221"/>
      <c r="AE145" s="74"/>
      <c r="AF145" s="74"/>
      <c r="AG145" s="88"/>
      <c r="AH145" s="88"/>
      <c r="AI145" s="88"/>
      <c r="AJ145" s="88"/>
      <c r="AK145" s="88"/>
      <c r="AL145" s="88"/>
      <c r="AM145" s="88"/>
    </row>
    <row r="146" spans="1:39" x14ac:dyDescent="0.15">
      <c r="A146" s="84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88"/>
      <c r="W146" s="87"/>
      <c r="X146" s="87"/>
      <c r="Y146" s="87"/>
      <c r="Z146" s="86"/>
      <c r="AA146" s="88"/>
      <c r="AB146" s="74"/>
      <c r="AC146" s="74"/>
      <c r="AD146" s="221"/>
      <c r="AE146" s="74"/>
      <c r="AF146" s="74"/>
      <c r="AG146" s="88"/>
      <c r="AH146" s="88"/>
      <c r="AI146" s="88"/>
      <c r="AJ146" s="88"/>
      <c r="AK146" s="88"/>
      <c r="AL146" s="88"/>
      <c r="AM146" s="88"/>
    </row>
    <row r="147" spans="1:39" x14ac:dyDescent="0.15">
      <c r="A147" s="84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88"/>
      <c r="W147" s="87"/>
      <c r="X147" s="87"/>
      <c r="Y147" s="87"/>
      <c r="Z147" s="86"/>
      <c r="AA147" s="88"/>
      <c r="AB147" s="74"/>
      <c r="AC147" s="74"/>
      <c r="AD147" s="221"/>
      <c r="AE147" s="74"/>
      <c r="AF147" s="74"/>
      <c r="AG147" s="88"/>
      <c r="AH147" s="88"/>
      <c r="AI147" s="88"/>
      <c r="AJ147" s="88"/>
      <c r="AK147" s="88"/>
      <c r="AL147" s="88"/>
      <c r="AM147" s="88"/>
    </row>
    <row r="148" spans="1:39" x14ac:dyDescent="0.15">
      <c r="A148" s="84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88"/>
      <c r="W148" s="87"/>
      <c r="X148" s="87"/>
      <c r="Y148" s="87"/>
      <c r="Z148" s="86"/>
      <c r="AA148" s="88"/>
      <c r="AB148" s="74"/>
      <c r="AC148" s="74"/>
      <c r="AD148" s="221"/>
      <c r="AE148" s="74"/>
      <c r="AF148" s="74"/>
      <c r="AG148" s="88"/>
      <c r="AH148" s="88"/>
      <c r="AI148" s="88"/>
      <c r="AJ148" s="88"/>
      <c r="AK148" s="88"/>
      <c r="AL148" s="88"/>
      <c r="AM148" s="88"/>
    </row>
    <row r="149" spans="1:39" x14ac:dyDescent="0.15">
      <c r="A149" s="84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88"/>
      <c r="W149" s="87"/>
      <c r="X149" s="87"/>
      <c r="Y149" s="87"/>
      <c r="Z149" s="86"/>
      <c r="AA149" s="88"/>
      <c r="AB149" s="74"/>
      <c r="AC149" s="74"/>
      <c r="AD149" s="221"/>
      <c r="AE149" s="74"/>
      <c r="AF149" s="74"/>
      <c r="AG149" s="88"/>
      <c r="AH149" s="88"/>
      <c r="AI149" s="88"/>
      <c r="AJ149" s="88"/>
      <c r="AK149" s="88"/>
      <c r="AL149" s="88"/>
      <c r="AM149" s="88"/>
    </row>
    <row r="150" spans="1:39" x14ac:dyDescent="0.15">
      <c r="A150" s="84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88"/>
      <c r="W150" s="87"/>
      <c r="X150" s="87"/>
      <c r="Y150" s="87"/>
      <c r="Z150" s="86"/>
      <c r="AA150" s="88"/>
      <c r="AB150" s="74"/>
      <c r="AC150" s="74"/>
      <c r="AD150" s="221"/>
      <c r="AE150" s="74"/>
      <c r="AF150" s="74"/>
      <c r="AG150" s="88"/>
      <c r="AH150" s="88"/>
      <c r="AI150" s="88"/>
      <c r="AJ150" s="88"/>
      <c r="AK150" s="88"/>
      <c r="AL150" s="88"/>
      <c r="AM150" s="88"/>
    </row>
    <row r="151" spans="1:39" x14ac:dyDescent="0.15">
      <c r="A151" s="84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88"/>
      <c r="W151" s="87"/>
      <c r="X151" s="87"/>
      <c r="Y151" s="87"/>
      <c r="Z151" s="86"/>
      <c r="AA151" s="88"/>
      <c r="AB151" s="74"/>
      <c r="AC151" s="74"/>
      <c r="AD151" s="221"/>
      <c r="AE151" s="74"/>
      <c r="AF151" s="74"/>
      <c r="AG151" s="88"/>
      <c r="AH151" s="88"/>
      <c r="AI151" s="88"/>
      <c r="AJ151" s="88"/>
      <c r="AK151" s="88"/>
      <c r="AL151" s="88"/>
      <c r="AM151" s="88"/>
    </row>
    <row r="152" spans="1:39" x14ac:dyDescent="0.15">
      <c r="A152" s="84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88"/>
      <c r="W152" s="87"/>
      <c r="X152" s="87"/>
      <c r="Y152" s="87"/>
      <c r="Z152" s="86"/>
      <c r="AA152" s="88"/>
      <c r="AB152" s="74"/>
      <c r="AC152" s="74"/>
      <c r="AD152" s="221"/>
      <c r="AE152" s="74"/>
      <c r="AF152" s="74"/>
      <c r="AG152" s="88"/>
      <c r="AH152" s="88"/>
      <c r="AI152" s="88"/>
      <c r="AJ152" s="88"/>
      <c r="AK152" s="88"/>
      <c r="AL152" s="88"/>
      <c r="AM152" s="88"/>
    </row>
    <row r="153" spans="1:39" x14ac:dyDescent="0.15">
      <c r="A153" s="84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88"/>
      <c r="W153" s="87"/>
      <c r="X153" s="87"/>
      <c r="Y153" s="87"/>
      <c r="Z153" s="86"/>
      <c r="AA153" s="88"/>
      <c r="AB153" s="74"/>
      <c r="AC153" s="74"/>
      <c r="AD153" s="221"/>
      <c r="AE153" s="74"/>
      <c r="AF153" s="74"/>
      <c r="AG153" s="88"/>
      <c r="AH153" s="88"/>
      <c r="AI153" s="88"/>
      <c r="AJ153" s="88"/>
      <c r="AK153" s="88"/>
      <c r="AL153" s="88"/>
      <c r="AM153" s="88"/>
    </row>
    <row r="154" spans="1:39" x14ac:dyDescent="0.15">
      <c r="A154" s="84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88"/>
      <c r="W154" s="87"/>
      <c r="X154" s="87"/>
      <c r="Y154" s="87"/>
      <c r="Z154" s="86"/>
      <c r="AA154" s="88"/>
      <c r="AB154" s="74"/>
      <c r="AC154" s="74"/>
      <c r="AD154" s="221"/>
      <c r="AE154" s="74"/>
      <c r="AF154" s="74"/>
      <c r="AG154" s="88"/>
      <c r="AH154" s="88"/>
      <c r="AI154" s="88"/>
      <c r="AJ154" s="88"/>
      <c r="AK154" s="88"/>
      <c r="AL154" s="88"/>
      <c r="AM154" s="88"/>
    </row>
    <row r="155" spans="1:39" x14ac:dyDescent="0.15">
      <c r="A155" s="84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88"/>
      <c r="W155" s="87"/>
      <c r="X155" s="87"/>
      <c r="Y155" s="87"/>
      <c r="Z155" s="86"/>
      <c r="AA155" s="88"/>
      <c r="AB155" s="74"/>
      <c r="AC155" s="74"/>
      <c r="AD155" s="221"/>
      <c r="AE155" s="74"/>
      <c r="AF155" s="74"/>
      <c r="AG155" s="88"/>
      <c r="AH155" s="88"/>
      <c r="AI155" s="88"/>
      <c r="AJ155" s="88"/>
      <c r="AK155" s="88"/>
      <c r="AL155" s="88"/>
      <c r="AM155" s="88"/>
    </row>
    <row r="156" spans="1:39" x14ac:dyDescent="0.15">
      <c r="A156" s="84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88"/>
      <c r="W156" s="87"/>
      <c r="X156" s="87"/>
      <c r="Y156" s="87"/>
      <c r="Z156" s="86"/>
      <c r="AA156" s="88"/>
      <c r="AB156" s="74"/>
      <c r="AC156" s="74"/>
      <c r="AD156" s="221"/>
      <c r="AE156" s="74"/>
      <c r="AF156" s="74"/>
      <c r="AG156" s="88"/>
      <c r="AH156" s="88"/>
      <c r="AI156" s="88"/>
      <c r="AJ156" s="88"/>
      <c r="AK156" s="88"/>
      <c r="AL156" s="88"/>
      <c r="AM156" s="88"/>
    </row>
    <row r="157" spans="1:39" x14ac:dyDescent="0.15">
      <c r="A157" s="84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88"/>
      <c r="W157" s="87"/>
      <c r="X157" s="87"/>
      <c r="Y157" s="87"/>
      <c r="Z157" s="86"/>
      <c r="AA157" s="88"/>
      <c r="AB157" s="74"/>
      <c r="AC157" s="74"/>
      <c r="AD157" s="221"/>
      <c r="AE157" s="74"/>
      <c r="AF157" s="74"/>
      <c r="AG157" s="88"/>
      <c r="AH157" s="88"/>
      <c r="AI157" s="88"/>
      <c r="AJ157" s="88"/>
      <c r="AK157" s="88"/>
      <c r="AL157" s="88"/>
      <c r="AM157" s="88"/>
    </row>
    <row r="158" spans="1:39" x14ac:dyDescent="0.15">
      <c r="A158" s="84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88"/>
      <c r="W158" s="87"/>
      <c r="X158" s="87"/>
      <c r="Y158" s="87"/>
      <c r="Z158" s="86"/>
      <c r="AA158" s="88"/>
      <c r="AB158" s="74"/>
      <c r="AC158" s="74"/>
      <c r="AD158" s="221"/>
      <c r="AE158" s="74"/>
      <c r="AF158" s="74"/>
      <c r="AG158" s="88"/>
      <c r="AH158" s="88"/>
      <c r="AI158" s="88"/>
      <c r="AJ158" s="88"/>
      <c r="AK158" s="88"/>
      <c r="AL158" s="88"/>
      <c r="AM158" s="88"/>
    </row>
    <row r="159" spans="1:39" x14ac:dyDescent="0.15">
      <c r="A159" s="84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88"/>
      <c r="W159" s="87"/>
      <c r="X159" s="87"/>
      <c r="Y159" s="87"/>
      <c r="Z159" s="86"/>
      <c r="AA159" s="88"/>
      <c r="AB159" s="74"/>
      <c r="AC159" s="74"/>
      <c r="AD159" s="221"/>
      <c r="AE159" s="74"/>
      <c r="AF159" s="74"/>
      <c r="AG159" s="88"/>
      <c r="AH159" s="88"/>
      <c r="AI159" s="88"/>
      <c r="AJ159" s="88"/>
      <c r="AK159" s="88"/>
      <c r="AL159" s="88"/>
      <c r="AM159" s="88"/>
    </row>
    <row r="160" spans="1:39" x14ac:dyDescent="0.15">
      <c r="A160" s="84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88"/>
      <c r="W160" s="87"/>
      <c r="X160" s="87"/>
      <c r="Y160" s="87"/>
      <c r="Z160" s="86"/>
      <c r="AA160" s="88"/>
      <c r="AB160" s="74"/>
      <c r="AC160" s="74"/>
      <c r="AD160" s="221"/>
      <c r="AE160" s="74"/>
      <c r="AF160" s="74"/>
      <c r="AG160" s="88"/>
      <c r="AH160" s="88"/>
      <c r="AI160" s="88"/>
      <c r="AJ160" s="88"/>
      <c r="AK160" s="88"/>
      <c r="AL160" s="88"/>
      <c r="AM160" s="88"/>
    </row>
    <row r="161" spans="1:39" x14ac:dyDescent="0.15">
      <c r="A161" s="84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88"/>
      <c r="W161" s="87"/>
      <c r="X161" s="87"/>
      <c r="Y161" s="87"/>
      <c r="Z161" s="86"/>
      <c r="AA161" s="88"/>
      <c r="AB161" s="74"/>
      <c r="AC161" s="74"/>
      <c r="AD161" s="221"/>
      <c r="AE161" s="74"/>
      <c r="AF161" s="74"/>
      <c r="AG161" s="88"/>
      <c r="AH161" s="88"/>
      <c r="AI161" s="88"/>
      <c r="AJ161" s="88"/>
      <c r="AK161" s="88"/>
      <c r="AL161" s="88"/>
      <c r="AM161" s="88"/>
    </row>
    <row r="162" spans="1:39" x14ac:dyDescent="0.15">
      <c r="A162" s="84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88"/>
      <c r="W162" s="87"/>
      <c r="X162" s="87"/>
      <c r="Y162" s="87"/>
      <c r="Z162" s="86"/>
      <c r="AA162" s="88"/>
      <c r="AB162" s="74"/>
      <c r="AC162" s="74"/>
      <c r="AD162" s="221"/>
      <c r="AE162" s="74"/>
      <c r="AF162" s="74"/>
      <c r="AG162" s="88"/>
      <c r="AH162" s="88"/>
      <c r="AI162" s="88"/>
      <c r="AJ162" s="88"/>
      <c r="AK162" s="88"/>
      <c r="AL162" s="88"/>
      <c r="AM162" s="88"/>
    </row>
    <row r="163" spans="1:39" x14ac:dyDescent="0.15">
      <c r="A163" s="84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88"/>
      <c r="W163" s="87"/>
      <c r="X163" s="87"/>
      <c r="Y163" s="87"/>
      <c r="Z163" s="86"/>
      <c r="AA163" s="88"/>
      <c r="AB163" s="74"/>
      <c r="AC163" s="74"/>
      <c r="AD163" s="221"/>
      <c r="AE163" s="74"/>
      <c r="AF163" s="74"/>
      <c r="AG163" s="88"/>
      <c r="AH163" s="88"/>
      <c r="AI163" s="88"/>
      <c r="AJ163" s="88"/>
      <c r="AK163" s="88"/>
      <c r="AL163" s="88"/>
      <c r="AM163" s="88"/>
    </row>
    <row r="164" spans="1:39" x14ac:dyDescent="0.15">
      <c r="A164" s="84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88"/>
      <c r="W164" s="87"/>
      <c r="X164" s="87"/>
      <c r="Y164" s="87"/>
      <c r="Z164" s="86"/>
      <c r="AA164" s="88"/>
      <c r="AB164" s="74"/>
      <c r="AC164" s="74"/>
      <c r="AD164" s="221"/>
      <c r="AE164" s="74"/>
      <c r="AF164" s="74"/>
      <c r="AG164" s="88"/>
      <c r="AH164" s="88"/>
      <c r="AI164" s="88"/>
      <c r="AJ164" s="88"/>
      <c r="AK164" s="88"/>
      <c r="AL164" s="88"/>
      <c r="AM164" s="88"/>
    </row>
    <row r="165" spans="1:39" x14ac:dyDescent="0.15">
      <c r="A165" s="84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88"/>
      <c r="W165" s="87"/>
      <c r="X165" s="87"/>
      <c r="Y165" s="87"/>
      <c r="Z165" s="86"/>
      <c r="AA165" s="88"/>
      <c r="AB165" s="74"/>
      <c r="AC165" s="74"/>
      <c r="AD165" s="221"/>
      <c r="AE165" s="74"/>
      <c r="AF165" s="74"/>
      <c r="AG165" s="88"/>
      <c r="AH165" s="88"/>
      <c r="AI165" s="88"/>
      <c r="AJ165" s="88"/>
      <c r="AK165" s="88"/>
      <c r="AL165" s="88"/>
      <c r="AM165" s="88"/>
    </row>
    <row r="166" spans="1:39" x14ac:dyDescent="0.15">
      <c r="A166" s="84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88"/>
      <c r="W166" s="87"/>
      <c r="X166" s="87"/>
      <c r="Y166" s="87"/>
      <c r="Z166" s="86"/>
      <c r="AA166" s="88"/>
      <c r="AB166" s="74"/>
      <c r="AC166" s="74"/>
      <c r="AD166" s="221"/>
      <c r="AE166" s="74"/>
      <c r="AF166" s="74"/>
      <c r="AG166" s="88"/>
      <c r="AH166" s="88"/>
      <c r="AI166" s="88"/>
      <c r="AJ166" s="88"/>
      <c r="AK166" s="88"/>
      <c r="AL166" s="88"/>
      <c r="AM166" s="88"/>
    </row>
    <row r="167" spans="1:39" x14ac:dyDescent="0.15">
      <c r="A167" s="84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88"/>
      <c r="W167" s="87"/>
      <c r="X167" s="87"/>
      <c r="Y167" s="87"/>
      <c r="Z167" s="86"/>
      <c r="AA167" s="88"/>
      <c r="AB167" s="74"/>
      <c r="AC167" s="74"/>
      <c r="AD167" s="221"/>
      <c r="AE167" s="74"/>
      <c r="AF167" s="74"/>
      <c r="AG167" s="88"/>
      <c r="AH167" s="88"/>
      <c r="AI167" s="88"/>
      <c r="AJ167" s="88"/>
      <c r="AK167" s="88"/>
      <c r="AL167" s="88"/>
      <c r="AM167" s="88"/>
    </row>
    <row r="168" spans="1:39" x14ac:dyDescent="0.15">
      <c r="A168" s="84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88"/>
      <c r="W168" s="87"/>
      <c r="X168" s="87"/>
      <c r="Y168" s="87"/>
      <c r="Z168" s="86"/>
      <c r="AA168" s="88"/>
      <c r="AB168" s="74"/>
      <c r="AC168" s="74"/>
      <c r="AD168" s="221"/>
      <c r="AE168" s="74"/>
      <c r="AF168" s="74"/>
      <c r="AG168" s="88"/>
      <c r="AH168" s="88"/>
      <c r="AI168" s="88"/>
      <c r="AJ168" s="88"/>
      <c r="AK168" s="88"/>
      <c r="AL168" s="88"/>
      <c r="AM168" s="88"/>
    </row>
    <row r="169" spans="1:39" x14ac:dyDescent="0.15">
      <c r="A169" s="84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88"/>
      <c r="W169" s="87"/>
      <c r="X169" s="87"/>
      <c r="Y169" s="87"/>
      <c r="Z169" s="86"/>
      <c r="AA169" s="88"/>
      <c r="AB169" s="74"/>
      <c r="AC169" s="74"/>
      <c r="AD169" s="221"/>
      <c r="AE169" s="74"/>
      <c r="AF169" s="74"/>
      <c r="AG169" s="88"/>
      <c r="AH169" s="88"/>
      <c r="AI169" s="88"/>
      <c r="AJ169" s="88"/>
      <c r="AK169" s="88"/>
      <c r="AL169" s="88"/>
      <c r="AM169" s="88"/>
    </row>
    <row r="170" spans="1:39" x14ac:dyDescent="0.15">
      <c r="A170" s="84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88"/>
      <c r="W170" s="87"/>
      <c r="X170" s="87"/>
      <c r="Y170" s="87"/>
      <c r="Z170" s="86"/>
      <c r="AA170" s="88"/>
      <c r="AB170" s="74"/>
      <c r="AC170" s="74"/>
      <c r="AD170" s="221"/>
      <c r="AE170" s="74"/>
      <c r="AF170" s="74"/>
      <c r="AG170" s="88"/>
      <c r="AH170" s="88"/>
      <c r="AI170" s="88"/>
      <c r="AJ170" s="88"/>
      <c r="AK170" s="88"/>
      <c r="AL170" s="88"/>
      <c r="AM170" s="88"/>
    </row>
    <row r="171" spans="1:39" x14ac:dyDescent="0.15">
      <c r="A171" s="84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88"/>
      <c r="W171" s="87"/>
      <c r="X171" s="87"/>
      <c r="Y171" s="87"/>
      <c r="Z171" s="86"/>
      <c r="AA171" s="88"/>
      <c r="AB171" s="74"/>
      <c r="AC171" s="74"/>
      <c r="AD171" s="221"/>
      <c r="AE171" s="74"/>
      <c r="AF171" s="74"/>
      <c r="AG171" s="88"/>
      <c r="AH171" s="88"/>
      <c r="AI171" s="88"/>
      <c r="AJ171" s="88"/>
      <c r="AK171" s="88"/>
      <c r="AL171" s="88"/>
      <c r="AM171" s="88"/>
    </row>
    <row r="172" spans="1:39" x14ac:dyDescent="0.15">
      <c r="A172" s="84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88"/>
      <c r="W172" s="87"/>
      <c r="X172" s="87"/>
      <c r="Y172" s="87"/>
      <c r="Z172" s="86"/>
      <c r="AA172" s="88"/>
      <c r="AB172" s="74"/>
      <c r="AC172" s="74"/>
      <c r="AD172" s="221"/>
      <c r="AE172" s="74"/>
      <c r="AF172" s="74"/>
      <c r="AG172" s="88"/>
      <c r="AH172" s="88"/>
      <c r="AI172" s="88"/>
      <c r="AJ172" s="88"/>
      <c r="AK172" s="88"/>
      <c r="AL172" s="88"/>
      <c r="AM172" s="88"/>
    </row>
    <row r="173" spans="1:39" x14ac:dyDescent="0.15">
      <c r="A173" s="84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88"/>
      <c r="W173" s="87"/>
      <c r="X173" s="87"/>
      <c r="Y173" s="87"/>
      <c r="Z173" s="86"/>
      <c r="AA173" s="88"/>
      <c r="AB173" s="74"/>
      <c r="AC173" s="74"/>
      <c r="AD173" s="221"/>
      <c r="AE173" s="74"/>
      <c r="AF173" s="74"/>
      <c r="AG173" s="88"/>
      <c r="AH173" s="88"/>
      <c r="AI173" s="88"/>
      <c r="AJ173" s="88"/>
      <c r="AK173" s="88"/>
      <c r="AL173" s="88"/>
      <c r="AM173" s="88"/>
    </row>
    <row r="174" spans="1:39" x14ac:dyDescent="0.15">
      <c r="A174" s="84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88"/>
      <c r="W174" s="87"/>
      <c r="X174" s="87"/>
      <c r="Y174" s="87"/>
      <c r="Z174" s="86"/>
      <c r="AA174" s="88"/>
      <c r="AB174" s="74"/>
      <c r="AC174" s="74"/>
      <c r="AD174" s="221"/>
      <c r="AE174" s="74"/>
      <c r="AF174" s="74"/>
      <c r="AG174" s="88"/>
      <c r="AH174" s="88"/>
      <c r="AI174" s="88"/>
      <c r="AJ174" s="88"/>
      <c r="AK174" s="88"/>
      <c r="AL174" s="88"/>
      <c r="AM174" s="88"/>
    </row>
    <row r="175" spans="1:39" x14ac:dyDescent="0.15">
      <c r="A175" s="84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88"/>
      <c r="W175" s="87"/>
      <c r="X175" s="87"/>
      <c r="Y175" s="87"/>
      <c r="Z175" s="86"/>
      <c r="AA175" s="88"/>
      <c r="AB175" s="74"/>
      <c r="AC175" s="74"/>
      <c r="AD175" s="221"/>
      <c r="AE175" s="74"/>
      <c r="AF175" s="74"/>
      <c r="AG175" s="88"/>
      <c r="AH175" s="88"/>
      <c r="AI175" s="88"/>
      <c r="AJ175" s="88"/>
      <c r="AK175" s="88"/>
      <c r="AL175" s="88"/>
      <c r="AM175" s="88"/>
    </row>
    <row r="176" spans="1:39" x14ac:dyDescent="0.15">
      <c r="A176" s="84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88"/>
      <c r="W176" s="87"/>
      <c r="X176" s="87"/>
      <c r="Y176" s="87"/>
      <c r="Z176" s="86"/>
      <c r="AA176" s="88"/>
      <c r="AB176" s="74"/>
      <c r="AC176" s="74"/>
      <c r="AD176" s="221"/>
      <c r="AE176" s="74"/>
      <c r="AF176" s="74"/>
      <c r="AG176" s="88"/>
      <c r="AH176" s="88"/>
      <c r="AI176" s="88"/>
      <c r="AJ176" s="88"/>
      <c r="AK176" s="88"/>
      <c r="AL176" s="88"/>
      <c r="AM176" s="88"/>
    </row>
    <row r="177" spans="1:39" x14ac:dyDescent="0.15">
      <c r="A177" s="84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88"/>
      <c r="W177" s="87"/>
      <c r="X177" s="87"/>
      <c r="Y177" s="87"/>
      <c r="Z177" s="86"/>
      <c r="AA177" s="88"/>
      <c r="AB177" s="74"/>
      <c r="AC177" s="74"/>
      <c r="AD177" s="221"/>
      <c r="AE177" s="74"/>
      <c r="AF177" s="74"/>
      <c r="AG177" s="88"/>
      <c r="AH177" s="88"/>
      <c r="AI177" s="88"/>
      <c r="AJ177" s="88"/>
      <c r="AK177" s="88"/>
      <c r="AL177" s="88"/>
      <c r="AM177" s="88"/>
    </row>
    <row r="178" spans="1:39" x14ac:dyDescent="0.15">
      <c r="A178" s="84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88"/>
      <c r="W178" s="87"/>
      <c r="X178" s="87"/>
      <c r="Y178" s="87"/>
      <c r="Z178" s="86"/>
      <c r="AA178" s="88"/>
      <c r="AB178" s="74"/>
      <c r="AC178" s="74"/>
      <c r="AD178" s="221"/>
      <c r="AE178" s="74"/>
      <c r="AF178" s="74"/>
      <c r="AG178" s="88"/>
      <c r="AH178" s="88"/>
      <c r="AI178" s="88"/>
      <c r="AJ178" s="88"/>
      <c r="AK178" s="88"/>
      <c r="AL178" s="88"/>
      <c r="AM178" s="88"/>
    </row>
    <row r="179" spans="1:39" x14ac:dyDescent="0.15">
      <c r="A179" s="84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88"/>
      <c r="W179" s="87"/>
      <c r="X179" s="87"/>
      <c r="Y179" s="87"/>
      <c r="Z179" s="86"/>
      <c r="AA179" s="88"/>
      <c r="AB179" s="74"/>
      <c r="AC179" s="74"/>
      <c r="AD179" s="221"/>
      <c r="AE179" s="74"/>
      <c r="AF179" s="74"/>
      <c r="AG179" s="88"/>
      <c r="AH179" s="88"/>
      <c r="AI179" s="88"/>
      <c r="AJ179" s="88"/>
      <c r="AK179" s="88"/>
      <c r="AL179" s="88"/>
      <c r="AM179" s="88"/>
    </row>
    <row r="180" spans="1:39" x14ac:dyDescent="0.15">
      <c r="A180" s="84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88"/>
      <c r="W180" s="87"/>
      <c r="X180" s="87"/>
      <c r="Y180" s="87"/>
      <c r="Z180" s="86"/>
      <c r="AA180" s="88"/>
      <c r="AB180" s="74"/>
      <c r="AC180" s="74"/>
      <c r="AD180" s="221"/>
      <c r="AE180" s="74"/>
      <c r="AF180" s="74"/>
      <c r="AG180" s="88"/>
      <c r="AH180" s="88"/>
      <c r="AI180" s="88"/>
      <c r="AJ180" s="88"/>
      <c r="AK180" s="88"/>
      <c r="AL180" s="88"/>
      <c r="AM180" s="88"/>
    </row>
    <row r="181" spans="1:39" x14ac:dyDescent="0.15">
      <c r="A181" s="84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88"/>
      <c r="W181" s="87"/>
      <c r="X181" s="87"/>
      <c r="Y181" s="87"/>
      <c r="Z181" s="86"/>
      <c r="AA181" s="88"/>
      <c r="AB181" s="74"/>
      <c r="AC181" s="74"/>
      <c r="AD181" s="221"/>
      <c r="AE181" s="74"/>
      <c r="AF181" s="74"/>
      <c r="AG181" s="88"/>
      <c r="AH181" s="88"/>
      <c r="AI181" s="88"/>
      <c r="AJ181" s="88"/>
      <c r="AK181" s="88"/>
      <c r="AL181" s="88"/>
      <c r="AM181" s="88"/>
    </row>
    <row r="182" spans="1:39" x14ac:dyDescent="0.15">
      <c r="A182" s="84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88"/>
      <c r="W182" s="87"/>
      <c r="X182" s="87"/>
      <c r="Y182" s="87"/>
      <c r="Z182" s="86"/>
      <c r="AA182" s="88"/>
      <c r="AB182" s="74"/>
      <c r="AC182" s="74"/>
      <c r="AD182" s="221"/>
      <c r="AE182" s="74"/>
      <c r="AF182" s="74"/>
      <c r="AG182" s="88"/>
      <c r="AH182" s="88"/>
      <c r="AI182" s="88"/>
      <c r="AJ182" s="88"/>
      <c r="AK182" s="88"/>
      <c r="AL182" s="88"/>
      <c r="AM182" s="88"/>
    </row>
    <row r="183" spans="1:39" x14ac:dyDescent="0.15">
      <c r="A183" s="84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88"/>
      <c r="W183" s="87"/>
      <c r="X183" s="87"/>
      <c r="Y183" s="87"/>
      <c r="Z183" s="86"/>
      <c r="AA183" s="88"/>
      <c r="AB183" s="74"/>
      <c r="AC183" s="74"/>
      <c r="AD183" s="221"/>
      <c r="AE183" s="74"/>
      <c r="AF183" s="74"/>
      <c r="AG183" s="88"/>
      <c r="AH183" s="88"/>
      <c r="AI183" s="88"/>
      <c r="AJ183" s="88"/>
      <c r="AK183" s="88"/>
      <c r="AL183" s="88"/>
      <c r="AM183" s="88"/>
    </row>
    <row r="184" spans="1:39" x14ac:dyDescent="0.15">
      <c r="A184" s="84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88"/>
      <c r="W184" s="87"/>
      <c r="X184" s="87"/>
      <c r="Y184" s="87"/>
      <c r="Z184" s="86"/>
      <c r="AA184" s="88"/>
      <c r="AB184" s="74"/>
      <c r="AC184" s="74"/>
      <c r="AD184" s="221"/>
      <c r="AE184" s="74"/>
      <c r="AF184" s="74"/>
      <c r="AG184" s="88"/>
      <c r="AH184" s="88"/>
      <c r="AI184" s="88"/>
      <c r="AJ184" s="88"/>
      <c r="AK184" s="88"/>
      <c r="AL184" s="88"/>
      <c r="AM184" s="88"/>
    </row>
    <row r="185" spans="1:39" x14ac:dyDescent="0.15">
      <c r="A185" s="84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88"/>
      <c r="W185" s="87"/>
      <c r="X185" s="87"/>
      <c r="Y185" s="87"/>
      <c r="Z185" s="86"/>
      <c r="AA185" s="88"/>
      <c r="AB185" s="74"/>
      <c r="AC185" s="74"/>
      <c r="AD185" s="221"/>
      <c r="AE185" s="74"/>
      <c r="AF185" s="74"/>
      <c r="AG185" s="88"/>
      <c r="AH185" s="88"/>
      <c r="AI185" s="88"/>
      <c r="AJ185" s="88"/>
      <c r="AK185" s="88"/>
      <c r="AL185" s="88"/>
      <c r="AM185" s="88"/>
    </row>
    <row r="186" spans="1:39" x14ac:dyDescent="0.15">
      <c r="A186" s="84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88"/>
      <c r="W186" s="87"/>
      <c r="X186" s="87"/>
      <c r="Y186" s="87"/>
      <c r="Z186" s="86"/>
      <c r="AA186" s="88"/>
      <c r="AB186" s="74"/>
      <c r="AC186" s="74"/>
      <c r="AD186" s="221"/>
      <c r="AE186" s="74"/>
      <c r="AF186" s="74"/>
      <c r="AG186" s="88"/>
      <c r="AH186" s="88"/>
      <c r="AI186" s="88"/>
      <c r="AJ186" s="88"/>
      <c r="AK186" s="88"/>
      <c r="AL186" s="88"/>
      <c r="AM186" s="88"/>
    </row>
    <row r="187" spans="1:39" x14ac:dyDescent="0.15">
      <c r="A187" s="84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88"/>
      <c r="W187" s="87"/>
      <c r="X187" s="87"/>
      <c r="Y187" s="87"/>
      <c r="Z187" s="86"/>
      <c r="AA187" s="88"/>
      <c r="AB187" s="74"/>
      <c r="AC187" s="74"/>
      <c r="AD187" s="221"/>
      <c r="AE187" s="74"/>
      <c r="AF187" s="74"/>
      <c r="AG187" s="88"/>
      <c r="AH187" s="88"/>
      <c r="AI187" s="88"/>
      <c r="AJ187" s="88"/>
      <c r="AK187" s="88"/>
      <c r="AL187" s="88"/>
      <c r="AM187" s="88"/>
    </row>
    <row r="188" spans="1:39" x14ac:dyDescent="0.15">
      <c r="A188" s="84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88"/>
      <c r="W188" s="87"/>
      <c r="X188" s="87"/>
      <c r="Y188" s="87"/>
      <c r="Z188" s="86"/>
      <c r="AA188" s="88"/>
      <c r="AB188" s="74"/>
      <c r="AC188" s="74"/>
      <c r="AD188" s="221"/>
      <c r="AE188" s="74"/>
      <c r="AF188" s="74"/>
      <c r="AG188" s="88"/>
      <c r="AH188" s="88"/>
      <c r="AI188" s="88"/>
      <c r="AJ188" s="88"/>
      <c r="AK188" s="88"/>
      <c r="AL188" s="88"/>
      <c r="AM188" s="88"/>
    </row>
    <row r="189" spans="1:39" x14ac:dyDescent="0.15">
      <c r="A189" s="84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88"/>
      <c r="W189" s="87"/>
      <c r="X189" s="87"/>
      <c r="Y189" s="87"/>
      <c r="Z189" s="86"/>
      <c r="AA189" s="88"/>
      <c r="AB189" s="74"/>
      <c r="AC189" s="74"/>
      <c r="AD189" s="221"/>
      <c r="AE189" s="74"/>
      <c r="AF189" s="74"/>
      <c r="AG189" s="88"/>
      <c r="AH189" s="88"/>
      <c r="AI189" s="88"/>
      <c r="AJ189" s="88"/>
      <c r="AK189" s="88"/>
      <c r="AL189" s="88"/>
      <c r="AM189" s="88"/>
    </row>
    <row r="190" spans="1:39" x14ac:dyDescent="0.15">
      <c r="A190" s="84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88"/>
      <c r="W190" s="87"/>
      <c r="X190" s="87"/>
      <c r="Y190" s="87"/>
      <c r="Z190" s="86"/>
      <c r="AA190" s="88"/>
      <c r="AB190" s="74"/>
      <c r="AC190" s="74"/>
      <c r="AD190" s="221"/>
      <c r="AE190" s="74"/>
      <c r="AF190" s="74"/>
      <c r="AG190" s="88"/>
      <c r="AH190" s="88"/>
      <c r="AI190" s="88"/>
      <c r="AJ190" s="88"/>
      <c r="AK190" s="88"/>
      <c r="AL190" s="88"/>
      <c r="AM190" s="88"/>
    </row>
    <row r="191" spans="1:39" x14ac:dyDescent="0.15">
      <c r="A191" s="84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88"/>
      <c r="W191" s="87"/>
      <c r="X191" s="87"/>
      <c r="Y191" s="87"/>
      <c r="Z191" s="86"/>
      <c r="AA191" s="88"/>
      <c r="AB191" s="74"/>
      <c r="AC191" s="74"/>
      <c r="AD191" s="221"/>
      <c r="AE191" s="74"/>
      <c r="AF191" s="74"/>
      <c r="AG191" s="88"/>
      <c r="AH191" s="88"/>
      <c r="AI191" s="88"/>
      <c r="AJ191" s="88"/>
      <c r="AK191" s="88"/>
      <c r="AL191" s="88"/>
      <c r="AM191" s="88"/>
    </row>
    <row r="192" spans="1:39" x14ac:dyDescent="0.15">
      <c r="A192" s="84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88"/>
      <c r="W192" s="87"/>
      <c r="X192" s="87"/>
      <c r="Y192" s="87"/>
      <c r="Z192" s="86"/>
      <c r="AA192" s="88"/>
      <c r="AB192" s="74"/>
      <c r="AC192" s="74"/>
      <c r="AD192" s="221"/>
      <c r="AE192" s="74"/>
      <c r="AF192" s="74"/>
      <c r="AG192" s="88"/>
      <c r="AH192" s="88"/>
      <c r="AI192" s="88"/>
      <c r="AJ192" s="88"/>
      <c r="AK192" s="88"/>
      <c r="AL192" s="88"/>
      <c r="AM192" s="88"/>
    </row>
    <row r="193" spans="1:39" x14ac:dyDescent="0.15">
      <c r="A193" s="84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88"/>
      <c r="W193" s="87"/>
      <c r="X193" s="87"/>
      <c r="Y193" s="87"/>
      <c r="Z193" s="86"/>
      <c r="AA193" s="88"/>
      <c r="AB193" s="74"/>
      <c r="AC193" s="74"/>
      <c r="AD193" s="221"/>
      <c r="AE193" s="74"/>
      <c r="AF193" s="74"/>
      <c r="AG193" s="88"/>
      <c r="AH193" s="88"/>
      <c r="AI193" s="88"/>
      <c r="AJ193" s="88"/>
      <c r="AK193" s="88"/>
      <c r="AL193" s="88"/>
      <c r="AM193" s="88"/>
    </row>
    <row r="194" spans="1:39" x14ac:dyDescent="0.15">
      <c r="A194" s="84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88"/>
      <c r="W194" s="87"/>
      <c r="X194" s="87"/>
      <c r="Y194" s="87"/>
      <c r="Z194" s="86"/>
      <c r="AA194" s="88"/>
      <c r="AB194" s="74"/>
      <c r="AC194" s="74"/>
      <c r="AD194" s="221"/>
      <c r="AE194" s="74"/>
      <c r="AF194" s="74"/>
      <c r="AG194" s="88"/>
      <c r="AH194" s="88"/>
      <c r="AI194" s="88"/>
      <c r="AJ194" s="88"/>
      <c r="AK194" s="88"/>
      <c r="AL194" s="88"/>
      <c r="AM194" s="88"/>
    </row>
    <row r="195" spans="1:39" x14ac:dyDescent="0.15">
      <c r="A195" s="84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88"/>
      <c r="W195" s="87"/>
      <c r="X195" s="87"/>
      <c r="Y195" s="87"/>
      <c r="Z195" s="86"/>
      <c r="AA195" s="88"/>
      <c r="AB195" s="74"/>
      <c r="AC195" s="74"/>
      <c r="AD195" s="221"/>
      <c r="AE195" s="74"/>
      <c r="AF195" s="74"/>
      <c r="AG195" s="88"/>
      <c r="AH195" s="88"/>
      <c r="AI195" s="88"/>
      <c r="AJ195" s="88"/>
      <c r="AK195" s="88"/>
      <c r="AL195" s="88"/>
      <c r="AM195" s="88"/>
    </row>
    <row r="196" spans="1:39" x14ac:dyDescent="0.15">
      <c r="A196" s="84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88"/>
      <c r="W196" s="87"/>
      <c r="X196" s="87"/>
      <c r="Y196" s="87"/>
      <c r="Z196" s="86"/>
      <c r="AA196" s="88"/>
      <c r="AB196" s="74"/>
      <c r="AC196" s="74"/>
      <c r="AD196" s="221"/>
      <c r="AE196" s="74"/>
      <c r="AF196" s="74"/>
      <c r="AG196" s="88"/>
      <c r="AH196" s="88"/>
      <c r="AI196" s="88"/>
      <c r="AJ196" s="88"/>
      <c r="AK196" s="88"/>
      <c r="AL196" s="88"/>
      <c r="AM196" s="88"/>
    </row>
    <row r="197" spans="1:39" x14ac:dyDescent="0.15">
      <c r="A197" s="84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88"/>
      <c r="W197" s="87"/>
      <c r="X197" s="87"/>
      <c r="Y197" s="87"/>
      <c r="Z197" s="86"/>
      <c r="AA197" s="88"/>
      <c r="AB197" s="74"/>
      <c r="AC197" s="74"/>
      <c r="AD197" s="221"/>
      <c r="AE197" s="74"/>
      <c r="AF197" s="74"/>
      <c r="AG197" s="88"/>
      <c r="AH197" s="88"/>
      <c r="AI197" s="88"/>
      <c r="AJ197" s="88"/>
      <c r="AK197" s="88"/>
      <c r="AL197" s="88"/>
      <c r="AM197" s="88"/>
    </row>
    <row r="198" spans="1:39" x14ac:dyDescent="0.15">
      <c r="A198" s="84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88"/>
      <c r="W198" s="87"/>
      <c r="X198" s="87"/>
      <c r="Y198" s="87"/>
      <c r="Z198" s="86"/>
      <c r="AA198" s="88"/>
      <c r="AB198" s="74"/>
      <c r="AC198" s="74"/>
      <c r="AD198" s="221"/>
      <c r="AE198" s="74"/>
      <c r="AF198" s="74"/>
      <c r="AG198" s="88"/>
      <c r="AH198" s="88"/>
      <c r="AI198" s="88"/>
      <c r="AJ198" s="88"/>
      <c r="AK198" s="88"/>
      <c r="AL198" s="88"/>
      <c r="AM198" s="88"/>
    </row>
    <row r="199" spans="1:39" x14ac:dyDescent="0.15">
      <c r="A199" s="84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88"/>
      <c r="W199" s="87"/>
      <c r="X199" s="87"/>
      <c r="Y199" s="87"/>
      <c r="Z199" s="86"/>
      <c r="AA199" s="88"/>
      <c r="AB199" s="74"/>
      <c r="AC199" s="74"/>
      <c r="AD199" s="221"/>
      <c r="AE199" s="74"/>
      <c r="AF199" s="74"/>
      <c r="AG199" s="88"/>
      <c r="AH199" s="88"/>
      <c r="AI199" s="88"/>
      <c r="AJ199" s="88"/>
      <c r="AK199" s="88"/>
      <c r="AL199" s="88"/>
      <c r="AM199" s="88"/>
    </row>
    <row r="200" spans="1:39" x14ac:dyDescent="0.15">
      <c r="A200" s="84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88"/>
      <c r="W200" s="87"/>
      <c r="X200" s="87"/>
      <c r="Y200" s="87"/>
      <c r="Z200" s="86"/>
      <c r="AA200" s="88"/>
      <c r="AB200" s="74"/>
      <c r="AC200" s="74"/>
      <c r="AD200" s="221"/>
      <c r="AE200" s="74"/>
      <c r="AF200" s="74"/>
      <c r="AG200" s="88"/>
      <c r="AH200" s="88"/>
      <c r="AI200" s="88"/>
      <c r="AJ200" s="88"/>
      <c r="AK200" s="88"/>
      <c r="AL200" s="88"/>
      <c r="AM200" s="88"/>
    </row>
    <row r="201" spans="1:39" x14ac:dyDescent="0.15">
      <c r="A201" s="84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88"/>
      <c r="W201" s="87"/>
      <c r="X201" s="87"/>
      <c r="Y201" s="87"/>
      <c r="Z201" s="86"/>
      <c r="AA201" s="88"/>
      <c r="AB201" s="74"/>
      <c r="AC201" s="74"/>
      <c r="AD201" s="221"/>
      <c r="AE201" s="74"/>
      <c r="AF201" s="74"/>
      <c r="AG201" s="88"/>
      <c r="AH201" s="88"/>
      <c r="AI201" s="88"/>
      <c r="AJ201" s="88"/>
      <c r="AK201" s="88"/>
      <c r="AL201" s="88"/>
      <c r="AM201" s="88"/>
    </row>
    <row r="202" spans="1:39" x14ac:dyDescent="0.15">
      <c r="A202" s="84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88"/>
      <c r="W202" s="87"/>
      <c r="X202" s="87"/>
      <c r="Y202" s="87"/>
      <c r="Z202" s="86"/>
      <c r="AA202" s="88"/>
      <c r="AB202" s="74"/>
      <c r="AC202" s="74"/>
      <c r="AD202" s="221"/>
      <c r="AE202" s="74"/>
      <c r="AF202" s="74"/>
      <c r="AG202" s="88"/>
      <c r="AH202" s="88"/>
      <c r="AI202" s="88"/>
      <c r="AJ202" s="88"/>
      <c r="AK202" s="88"/>
      <c r="AL202" s="88"/>
      <c r="AM202" s="88"/>
    </row>
    <row r="203" spans="1:39" x14ac:dyDescent="0.15">
      <c r="A203" s="84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88"/>
      <c r="W203" s="87"/>
      <c r="X203" s="87"/>
      <c r="Y203" s="87"/>
      <c r="Z203" s="86"/>
      <c r="AA203" s="88"/>
      <c r="AB203" s="74"/>
      <c r="AC203" s="74"/>
      <c r="AD203" s="221"/>
      <c r="AE203" s="74"/>
      <c r="AF203" s="74"/>
      <c r="AG203" s="88"/>
      <c r="AH203" s="88"/>
      <c r="AI203" s="88"/>
      <c r="AJ203" s="88"/>
      <c r="AK203" s="88"/>
      <c r="AL203" s="88"/>
      <c r="AM203" s="88"/>
    </row>
    <row r="204" spans="1:39" x14ac:dyDescent="0.15">
      <c r="A204" s="84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88"/>
      <c r="W204" s="87"/>
      <c r="X204" s="87"/>
      <c r="Y204" s="87"/>
      <c r="Z204" s="86"/>
      <c r="AA204" s="88"/>
      <c r="AB204" s="74"/>
      <c r="AC204" s="74"/>
      <c r="AD204" s="221"/>
      <c r="AE204" s="74"/>
      <c r="AF204" s="74"/>
      <c r="AG204" s="88"/>
      <c r="AH204" s="88"/>
      <c r="AI204" s="88"/>
      <c r="AJ204" s="88"/>
      <c r="AK204" s="88"/>
      <c r="AL204" s="88"/>
      <c r="AM204" s="88"/>
    </row>
    <row r="205" spans="1:39" x14ac:dyDescent="0.15">
      <c r="A205" s="84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88"/>
      <c r="W205" s="87"/>
      <c r="X205" s="87"/>
      <c r="Y205" s="87"/>
      <c r="Z205" s="86"/>
      <c r="AA205" s="88"/>
      <c r="AB205" s="74"/>
      <c r="AC205" s="74"/>
      <c r="AD205" s="221"/>
      <c r="AE205" s="74"/>
      <c r="AF205" s="74"/>
      <c r="AG205" s="88"/>
      <c r="AH205" s="88"/>
      <c r="AI205" s="88"/>
      <c r="AJ205" s="88"/>
      <c r="AK205" s="88"/>
      <c r="AL205" s="88"/>
      <c r="AM205" s="88"/>
    </row>
    <row r="206" spans="1:39" x14ac:dyDescent="0.15">
      <c r="A206" s="84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88"/>
      <c r="W206" s="87"/>
      <c r="X206" s="87"/>
      <c r="Y206" s="87"/>
      <c r="Z206" s="86"/>
      <c r="AA206" s="88"/>
      <c r="AB206" s="74"/>
      <c r="AC206" s="74"/>
      <c r="AD206" s="221"/>
      <c r="AE206" s="74"/>
      <c r="AF206" s="74"/>
      <c r="AG206" s="88"/>
      <c r="AH206" s="88"/>
      <c r="AI206" s="88"/>
      <c r="AJ206" s="88"/>
      <c r="AK206" s="88"/>
      <c r="AL206" s="88"/>
      <c r="AM206" s="88"/>
    </row>
    <row r="207" spans="1:39" x14ac:dyDescent="0.15">
      <c r="A207" s="84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88"/>
      <c r="W207" s="87"/>
      <c r="X207" s="87"/>
      <c r="Y207" s="87"/>
      <c r="Z207" s="86"/>
      <c r="AA207" s="88"/>
      <c r="AB207" s="74"/>
      <c r="AC207" s="74"/>
      <c r="AD207" s="221"/>
      <c r="AE207" s="74"/>
      <c r="AF207" s="74"/>
      <c r="AG207" s="88"/>
      <c r="AH207" s="88"/>
      <c r="AI207" s="88"/>
      <c r="AJ207" s="88"/>
      <c r="AK207" s="88"/>
      <c r="AL207" s="88"/>
      <c r="AM207" s="88"/>
    </row>
    <row r="208" spans="1:39" x14ac:dyDescent="0.15">
      <c r="A208" s="84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88"/>
      <c r="W208" s="87"/>
      <c r="X208" s="87"/>
      <c r="Y208" s="87"/>
      <c r="Z208" s="86"/>
      <c r="AA208" s="88"/>
      <c r="AB208" s="74"/>
      <c r="AC208" s="74"/>
      <c r="AD208" s="221"/>
      <c r="AE208" s="74"/>
      <c r="AF208" s="74"/>
      <c r="AG208" s="88"/>
      <c r="AH208" s="88"/>
      <c r="AI208" s="88"/>
      <c r="AJ208" s="88"/>
      <c r="AK208" s="88"/>
      <c r="AL208" s="88"/>
      <c r="AM208" s="88"/>
    </row>
    <row r="209" spans="1:39" x14ac:dyDescent="0.15">
      <c r="A209" s="84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88"/>
      <c r="W209" s="87"/>
      <c r="X209" s="87"/>
      <c r="Y209" s="87"/>
      <c r="Z209" s="86"/>
      <c r="AA209" s="88"/>
      <c r="AB209" s="74"/>
      <c r="AC209" s="74"/>
      <c r="AD209" s="221"/>
      <c r="AE209" s="74"/>
      <c r="AF209" s="74"/>
      <c r="AG209" s="88"/>
      <c r="AH209" s="88"/>
      <c r="AI209" s="88"/>
      <c r="AJ209" s="88"/>
      <c r="AK209" s="88"/>
      <c r="AL209" s="88"/>
      <c r="AM209" s="88"/>
    </row>
    <row r="210" spans="1:39" x14ac:dyDescent="0.15">
      <c r="A210" s="84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88"/>
      <c r="W210" s="87"/>
      <c r="X210" s="87"/>
      <c r="Y210" s="87"/>
      <c r="Z210" s="86"/>
      <c r="AA210" s="88"/>
      <c r="AB210" s="74"/>
      <c r="AC210" s="74"/>
      <c r="AD210" s="221"/>
      <c r="AE210" s="74"/>
      <c r="AF210" s="74"/>
      <c r="AG210" s="88"/>
      <c r="AH210" s="88"/>
      <c r="AI210" s="88"/>
      <c r="AJ210" s="88"/>
      <c r="AK210" s="88"/>
      <c r="AL210" s="88"/>
      <c r="AM210" s="88"/>
    </row>
    <row r="211" spans="1:39" x14ac:dyDescent="0.15">
      <c r="A211" s="84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88"/>
      <c r="W211" s="87"/>
      <c r="X211" s="87"/>
      <c r="Y211" s="87"/>
      <c r="Z211" s="86"/>
      <c r="AA211" s="88"/>
      <c r="AB211" s="74"/>
      <c r="AC211" s="74"/>
      <c r="AD211" s="221"/>
      <c r="AE211" s="74"/>
      <c r="AF211" s="74"/>
      <c r="AG211" s="88"/>
      <c r="AH211" s="88"/>
      <c r="AI211" s="88"/>
      <c r="AJ211" s="88"/>
      <c r="AK211" s="88"/>
      <c r="AL211" s="88"/>
      <c r="AM211" s="88"/>
    </row>
    <row r="212" spans="1:39" x14ac:dyDescent="0.15">
      <c r="A212" s="84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88"/>
      <c r="W212" s="87"/>
      <c r="X212" s="87"/>
      <c r="Y212" s="87"/>
      <c r="Z212" s="86"/>
      <c r="AA212" s="88"/>
      <c r="AB212" s="74"/>
      <c r="AC212" s="74"/>
      <c r="AD212" s="221"/>
      <c r="AE212" s="74"/>
      <c r="AF212" s="74"/>
      <c r="AG212" s="88"/>
      <c r="AH212" s="88"/>
      <c r="AI212" s="88"/>
      <c r="AJ212" s="88"/>
      <c r="AK212" s="88"/>
      <c r="AL212" s="88"/>
      <c r="AM212" s="88"/>
    </row>
    <row r="213" spans="1:39" x14ac:dyDescent="0.15">
      <c r="A213" s="84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88"/>
      <c r="W213" s="87"/>
      <c r="X213" s="87"/>
      <c r="Y213" s="87"/>
      <c r="Z213" s="86"/>
      <c r="AA213" s="88"/>
      <c r="AB213" s="74"/>
      <c r="AC213" s="74"/>
      <c r="AD213" s="221"/>
      <c r="AE213" s="74"/>
      <c r="AF213" s="74"/>
      <c r="AG213" s="88"/>
      <c r="AH213" s="88"/>
      <c r="AI213" s="88"/>
      <c r="AJ213" s="88"/>
      <c r="AK213" s="88"/>
      <c r="AL213" s="88"/>
      <c r="AM213" s="88"/>
    </row>
    <row r="214" spans="1:39" x14ac:dyDescent="0.15">
      <c r="A214" s="84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88"/>
      <c r="W214" s="87"/>
      <c r="X214" s="87"/>
      <c r="Y214" s="87"/>
      <c r="Z214" s="86"/>
      <c r="AA214" s="88"/>
      <c r="AB214" s="74"/>
      <c r="AC214" s="74"/>
      <c r="AD214" s="221"/>
      <c r="AE214" s="74"/>
      <c r="AF214" s="74"/>
      <c r="AG214" s="88"/>
      <c r="AH214" s="88"/>
      <c r="AI214" s="88"/>
      <c r="AJ214" s="88"/>
      <c r="AK214" s="88"/>
      <c r="AL214" s="88"/>
      <c r="AM214" s="88"/>
    </row>
    <row r="215" spans="1:39" x14ac:dyDescent="0.15">
      <c r="A215" s="84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88"/>
      <c r="W215" s="87"/>
      <c r="X215" s="87"/>
      <c r="Y215" s="87"/>
      <c r="Z215" s="86"/>
      <c r="AA215" s="88"/>
      <c r="AB215" s="74"/>
      <c r="AC215" s="74"/>
      <c r="AD215" s="221"/>
      <c r="AE215" s="74"/>
      <c r="AF215" s="74"/>
      <c r="AG215" s="88"/>
      <c r="AH215" s="88"/>
      <c r="AI215" s="88"/>
      <c r="AJ215" s="88"/>
      <c r="AK215" s="88"/>
      <c r="AL215" s="88"/>
      <c r="AM215" s="88"/>
    </row>
    <row r="216" spans="1:39" x14ac:dyDescent="0.15">
      <c r="A216" s="84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88"/>
      <c r="W216" s="87"/>
      <c r="X216" s="87"/>
      <c r="Y216" s="87"/>
      <c r="Z216" s="86"/>
      <c r="AA216" s="88"/>
      <c r="AB216" s="74"/>
      <c r="AC216" s="74"/>
      <c r="AD216" s="221"/>
      <c r="AE216" s="74"/>
      <c r="AF216" s="74"/>
      <c r="AG216" s="88"/>
      <c r="AH216" s="88"/>
      <c r="AI216" s="88"/>
      <c r="AJ216" s="88"/>
      <c r="AK216" s="88"/>
      <c r="AL216" s="88"/>
      <c r="AM216" s="88"/>
    </row>
    <row r="217" spans="1:39" x14ac:dyDescent="0.15">
      <c r="A217" s="84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88"/>
      <c r="W217" s="87"/>
      <c r="X217" s="87"/>
      <c r="Y217" s="87"/>
      <c r="Z217" s="86"/>
      <c r="AA217" s="88"/>
      <c r="AB217" s="74"/>
      <c r="AC217" s="74"/>
      <c r="AD217" s="221"/>
      <c r="AE217" s="74"/>
      <c r="AF217" s="74"/>
      <c r="AG217" s="88"/>
      <c r="AH217" s="88"/>
      <c r="AI217" s="88"/>
      <c r="AJ217" s="88"/>
      <c r="AK217" s="88"/>
      <c r="AL217" s="88"/>
      <c r="AM217" s="88"/>
    </row>
    <row r="218" spans="1:39" x14ac:dyDescent="0.15">
      <c r="A218" s="84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88"/>
      <c r="W218" s="87"/>
      <c r="X218" s="87"/>
      <c r="Y218" s="87"/>
      <c r="Z218" s="86"/>
      <c r="AA218" s="88"/>
      <c r="AB218" s="74"/>
      <c r="AC218" s="74"/>
      <c r="AD218" s="221"/>
      <c r="AE218" s="74"/>
      <c r="AF218" s="74"/>
      <c r="AG218" s="88"/>
      <c r="AH218" s="88"/>
      <c r="AI218" s="88"/>
      <c r="AJ218" s="88"/>
      <c r="AK218" s="88"/>
      <c r="AL218" s="88"/>
      <c r="AM218" s="88"/>
    </row>
    <row r="219" spans="1:39" x14ac:dyDescent="0.15">
      <c r="A219" s="84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88"/>
      <c r="W219" s="87"/>
      <c r="X219" s="87"/>
      <c r="Y219" s="87"/>
      <c r="Z219" s="86"/>
      <c r="AA219" s="88"/>
      <c r="AB219" s="74"/>
      <c r="AC219" s="74"/>
      <c r="AD219" s="221"/>
      <c r="AE219" s="74"/>
      <c r="AF219" s="74"/>
      <c r="AG219" s="88"/>
      <c r="AH219" s="88"/>
      <c r="AI219" s="88"/>
      <c r="AJ219" s="88"/>
      <c r="AK219" s="88"/>
      <c r="AL219" s="88"/>
      <c r="AM219" s="88"/>
    </row>
    <row r="220" spans="1:39" x14ac:dyDescent="0.15">
      <c r="A220" s="84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88"/>
      <c r="W220" s="87"/>
      <c r="X220" s="87"/>
      <c r="Y220" s="87"/>
      <c r="Z220" s="86"/>
      <c r="AA220" s="88"/>
      <c r="AB220" s="74"/>
      <c r="AC220" s="74"/>
      <c r="AD220" s="221"/>
      <c r="AE220" s="74"/>
      <c r="AF220" s="74"/>
      <c r="AG220" s="88"/>
      <c r="AH220" s="88"/>
      <c r="AI220" s="88"/>
      <c r="AJ220" s="88"/>
      <c r="AK220" s="88"/>
      <c r="AL220" s="88"/>
      <c r="AM220" s="88"/>
    </row>
    <row r="221" spans="1:39" x14ac:dyDescent="0.15">
      <c r="A221" s="84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88"/>
      <c r="W221" s="87"/>
      <c r="X221" s="87"/>
      <c r="Y221" s="87"/>
      <c r="Z221" s="86"/>
      <c r="AA221" s="88"/>
      <c r="AB221" s="74"/>
      <c r="AC221" s="74"/>
      <c r="AD221" s="221"/>
      <c r="AE221" s="74"/>
      <c r="AF221" s="74"/>
      <c r="AG221" s="88"/>
      <c r="AH221" s="88"/>
      <c r="AI221" s="88"/>
      <c r="AJ221" s="88"/>
      <c r="AK221" s="88"/>
      <c r="AL221" s="88"/>
      <c r="AM221" s="88"/>
    </row>
    <row r="222" spans="1:39" x14ac:dyDescent="0.15">
      <c r="A222" s="84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88"/>
      <c r="W222" s="87"/>
      <c r="X222" s="87"/>
      <c r="Y222" s="87"/>
      <c r="Z222" s="86"/>
      <c r="AA222" s="88"/>
      <c r="AB222" s="74"/>
      <c r="AC222" s="74"/>
      <c r="AD222" s="221"/>
      <c r="AE222" s="74"/>
      <c r="AF222" s="74"/>
      <c r="AG222" s="88"/>
      <c r="AH222" s="88"/>
      <c r="AI222" s="88"/>
      <c r="AJ222" s="88"/>
      <c r="AK222" s="88"/>
      <c r="AL222" s="88"/>
      <c r="AM222" s="88"/>
    </row>
    <row r="223" spans="1:39" x14ac:dyDescent="0.15">
      <c r="A223" s="84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88"/>
      <c r="W223" s="87"/>
      <c r="X223" s="87"/>
      <c r="Y223" s="87"/>
      <c r="Z223" s="86"/>
      <c r="AA223" s="88"/>
      <c r="AB223" s="74"/>
      <c r="AC223" s="74"/>
      <c r="AD223" s="221"/>
      <c r="AE223" s="74"/>
      <c r="AF223" s="74"/>
      <c r="AG223" s="88"/>
      <c r="AH223" s="88"/>
      <c r="AI223" s="88"/>
      <c r="AJ223" s="88"/>
      <c r="AK223" s="88"/>
      <c r="AL223" s="88"/>
      <c r="AM223" s="88"/>
    </row>
    <row r="224" spans="1:39" x14ac:dyDescent="0.15">
      <c r="A224" s="84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88"/>
      <c r="W224" s="87"/>
      <c r="X224" s="87"/>
      <c r="Y224" s="87"/>
      <c r="Z224" s="86"/>
      <c r="AA224" s="88"/>
      <c r="AB224" s="74"/>
      <c r="AC224" s="74"/>
      <c r="AD224" s="221"/>
      <c r="AE224" s="74"/>
      <c r="AF224" s="74"/>
      <c r="AG224" s="88"/>
      <c r="AH224" s="88"/>
      <c r="AI224" s="88"/>
      <c r="AJ224" s="88"/>
      <c r="AK224" s="88"/>
      <c r="AL224" s="88"/>
      <c r="AM224" s="88"/>
    </row>
    <row r="225" spans="1:39" x14ac:dyDescent="0.15">
      <c r="A225" s="84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88"/>
      <c r="W225" s="87"/>
      <c r="X225" s="87"/>
      <c r="Y225" s="87"/>
      <c r="Z225" s="86"/>
      <c r="AA225" s="88"/>
      <c r="AB225" s="74"/>
      <c r="AC225" s="74"/>
      <c r="AD225" s="221"/>
      <c r="AE225" s="74"/>
      <c r="AF225" s="74"/>
      <c r="AG225" s="88"/>
      <c r="AH225" s="88"/>
      <c r="AI225" s="88"/>
      <c r="AJ225" s="88"/>
      <c r="AK225" s="88"/>
      <c r="AL225" s="88"/>
      <c r="AM225" s="88"/>
    </row>
    <row r="226" spans="1:39" x14ac:dyDescent="0.15">
      <c r="A226" s="84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88"/>
      <c r="W226" s="87"/>
      <c r="X226" s="87"/>
      <c r="Y226" s="87"/>
      <c r="Z226" s="86"/>
      <c r="AA226" s="88"/>
      <c r="AB226" s="74"/>
      <c r="AC226" s="74"/>
      <c r="AD226" s="221"/>
      <c r="AE226" s="74"/>
      <c r="AF226" s="74"/>
      <c r="AG226" s="88"/>
      <c r="AH226" s="88"/>
      <c r="AI226" s="88"/>
      <c r="AJ226" s="88"/>
      <c r="AK226" s="88"/>
      <c r="AL226" s="88"/>
      <c r="AM226" s="88"/>
    </row>
    <row r="227" spans="1:39" x14ac:dyDescent="0.15">
      <c r="A227" s="84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88"/>
      <c r="W227" s="87"/>
      <c r="X227" s="87"/>
      <c r="Y227" s="87"/>
      <c r="Z227" s="86"/>
      <c r="AA227" s="88"/>
      <c r="AB227" s="74"/>
      <c r="AC227" s="74"/>
      <c r="AD227" s="221"/>
      <c r="AE227" s="74"/>
      <c r="AF227" s="74"/>
      <c r="AG227" s="88"/>
      <c r="AH227" s="88"/>
      <c r="AI227" s="88"/>
      <c r="AJ227" s="88"/>
      <c r="AK227" s="88"/>
      <c r="AL227" s="88"/>
      <c r="AM227" s="88"/>
    </row>
    <row r="228" spans="1:39" x14ac:dyDescent="0.15">
      <c r="A228" s="84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88"/>
      <c r="W228" s="87"/>
      <c r="X228" s="87"/>
      <c r="Y228" s="87"/>
      <c r="Z228" s="86"/>
      <c r="AA228" s="88"/>
      <c r="AB228" s="74"/>
      <c r="AC228" s="74"/>
      <c r="AD228" s="221"/>
      <c r="AE228" s="74"/>
      <c r="AF228" s="74"/>
      <c r="AG228" s="88"/>
      <c r="AH228" s="88"/>
      <c r="AI228" s="88"/>
      <c r="AJ228" s="88"/>
      <c r="AK228" s="88"/>
      <c r="AL228" s="88"/>
      <c r="AM228" s="88"/>
    </row>
    <row r="229" spans="1:39" x14ac:dyDescent="0.15">
      <c r="A229" s="84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88"/>
      <c r="W229" s="87"/>
      <c r="X229" s="87"/>
      <c r="Y229" s="87"/>
      <c r="Z229" s="86"/>
      <c r="AA229" s="88"/>
      <c r="AB229" s="74"/>
      <c r="AC229" s="74"/>
      <c r="AD229" s="221"/>
      <c r="AE229" s="74"/>
      <c r="AF229" s="74"/>
      <c r="AG229" s="88"/>
      <c r="AH229" s="88"/>
      <c r="AI229" s="88"/>
      <c r="AJ229" s="88"/>
      <c r="AK229" s="88"/>
      <c r="AL229" s="88"/>
      <c r="AM229" s="88"/>
    </row>
    <row r="230" spans="1:39" x14ac:dyDescent="0.15">
      <c r="A230" s="84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88"/>
      <c r="W230" s="87"/>
      <c r="X230" s="87"/>
      <c r="Y230" s="87"/>
      <c r="Z230" s="86"/>
      <c r="AA230" s="88"/>
      <c r="AB230" s="74"/>
      <c r="AC230" s="74"/>
      <c r="AD230" s="221"/>
      <c r="AE230" s="74"/>
      <c r="AF230" s="74"/>
      <c r="AG230" s="88"/>
      <c r="AH230" s="88"/>
      <c r="AI230" s="88"/>
      <c r="AJ230" s="88"/>
      <c r="AK230" s="88"/>
      <c r="AL230" s="88"/>
      <c r="AM230" s="88"/>
    </row>
    <row r="231" spans="1:39" x14ac:dyDescent="0.15">
      <c r="A231" s="84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88"/>
      <c r="W231" s="87"/>
      <c r="X231" s="87"/>
      <c r="Y231" s="87"/>
      <c r="Z231" s="86"/>
      <c r="AA231" s="88"/>
      <c r="AB231" s="74"/>
      <c r="AC231" s="74"/>
      <c r="AD231" s="221"/>
      <c r="AE231" s="74"/>
      <c r="AF231" s="74"/>
      <c r="AG231" s="88"/>
      <c r="AH231" s="88"/>
      <c r="AI231" s="88"/>
      <c r="AJ231" s="88"/>
      <c r="AK231" s="88"/>
      <c r="AL231" s="88"/>
      <c r="AM231" s="88"/>
    </row>
    <row r="232" spans="1:39" x14ac:dyDescent="0.15">
      <c r="A232" s="84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88"/>
      <c r="W232" s="87"/>
      <c r="X232" s="87"/>
      <c r="Y232" s="87"/>
      <c r="Z232" s="86"/>
      <c r="AA232" s="88"/>
      <c r="AB232" s="74"/>
      <c r="AC232" s="74"/>
      <c r="AD232" s="221"/>
      <c r="AE232" s="74"/>
      <c r="AF232" s="74"/>
      <c r="AG232" s="88"/>
      <c r="AH232" s="88"/>
      <c r="AI232" s="88"/>
      <c r="AJ232" s="88"/>
      <c r="AK232" s="88"/>
      <c r="AL232" s="88"/>
      <c r="AM232" s="88"/>
    </row>
    <row r="233" spans="1:39" x14ac:dyDescent="0.15">
      <c r="A233" s="84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88"/>
      <c r="W233" s="87"/>
      <c r="X233" s="87"/>
      <c r="Y233" s="87"/>
      <c r="Z233" s="86"/>
      <c r="AA233" s="88"/>
      <c r="AB233" s="74"/>
      <c r="AC233" s="74"/>
      <c r="AD233" s="221"/>
      <c r="AE233" s="74"/>
      <c r="AF233" s="74"/>
      <c r="AG233" s="88"/>
      <c r="AH233" s="88"/>
      <c r="AI233" s="88"/>
      <c r="AJ233" s="88"/>
      <c r="AK233" s="88"/>
      <c r="AL233" s="88"/>
      <c r="AM233" s="88"/>
    </row>
    <row r="234" spans="1:39" x14ac:dyDescent="0.15">
      <c r="A234" s="84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88"/>
      <c r="W234" s="87"/>
      <c r="X234" s="87"/>
      <c r="Y234" s="87"/>
      <c r="Z234" s="86"/>
      <c r="AA234" s="88"/>
      <c r="AB234" s="74"/>
      <c r="AC234" s="74"/>
      <c r="AD234" s="221"/>
      <c r="AE234" s="74"/>
      <c r="AF234" s="74"/>
      <c r="AG234" s="88"/>
      <c r="AH234" s="88"/>
      <c r="AI234" s="88"/>
      <c r="AJ234" s="88"/>
      <c r="AK234" s="88"/>
      <c r="AL234" s="88"/>
      <c r="AM234" s="88"/>
    </row>
    <row r="235" spans="1:39" x14ac:dyDescent="0.15">
      <c r="A235" s="84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88"/>
      <c r="W235" s="87"/>
      <c r="X235" s="87"/>
      <c r="Y235" s="87"/>
      <c r="Z235" s="86"/>
      <c r="AA235" s="88"/>
      <c r="AB235" s="74"/>
      <c r="AC235" s="74"/>
      <c r="AD235" s="221"/>
      <c r="AE235" s="74"/>
      <c r="AF235" s="74"/>
      <c r="AG235" s="88"/>
      <c r="AH235" s="88"/>
      <c r="AI235" s="88"/>
      <c r="AJ235" s="88"/>
      <c r="AK235" s="88"/>
      <c r="AL235" s="88"/>
      <c r="AM235" s="88"/>
    </row>
    <row r="236" spans="1:39" x14ac:dyDescent="0.15">
      <c r="A236" s="84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88"/>
      <c r="W236" s="87"/>
      <c r="X236" s="87"/>
      <c r="Y236" s="87"/>
      <c r="Z236" s="86"/>
      <c r="AA236" s="88"/>
      <c r="AB236" s="74"/>
      <c r="AC236" s="74"/>
      <c r="AD236" s="221"/>
      <c r="AE236" s="74"/>
      <c r="AF236" s="74"/>
      <c r="AG236" s="88"/>
      <c r="AH236" s="88"/>
      <c r="AI236" s="88"/>
      <c r="AJ236" s="88"/>
      <c r="AK236" s="88"/>
      <c r="AL236" s="88"/>
      <c r="AM236" s="88"/>
    </row>
    <row r="237" spans="1:39" x14ac:dyDescent="0.15">
      <c r="A237" s="84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88"/>
      <c r="W237" s="87"/>
      <c r="X237" s="87"/>
      <c r="Y237" s="87"/>
      <c r="Z237" s="86"/>
      <c r="AA237" s="88"/>
      <c r="AB237" s="74"/>
      <c r="AC237" s="74"/>
      <c r="AD237" s="221"/>
      <c r="AE237" s="74"/>
      <c r="AF237" s="74"/>
      <c r="AG237" s="88"/>
      <c r="AH237" s="88"/>
      <c r="AI237" s="88"/>
      <c r="AJ237" s="88"/>
      <c r="AK237" s="88"/>
      <c r="AL237" s="88"/>
      <c r="AM237" s="88"/>
    </row>
    <row r="238" spans="1:39" x14ac:dyDescent="0.15">
      <c r="A238" s="84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88"/>
      <c r="W238" s="87"/>
      <c r="X238" s="87"/>
      <c r="Y238" s="87"/>
      <c r="Z238" s="86"/>
      <c r="AA238" s="88"/>
      <c r="AB238" s="74"/>
      <c r="AC238" s="74"/>
      <c r="AD238" s="221"/>
      <c r="AE238" s="74"/>
      <c r="AF238" s="74"/>
      <c r="AG238" s="88"/>
      <c r="AH238" s="88"/>
      <c r="AI238" s="88"/>
      <c r="AJ238" s="88"/>
      <c r="AK238" s="88"/>
      <c r="AL238" s="88"/>
      <c r="AM238" s="88"/>
    </row>
    <row r="239" spans="1:39" x14ac:dyDescent="0.15">
      <c r="A239" s="84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88"/>
      <c r="W239" s="87"/>
      <c r="X239" s="87"/>
      <c r="Y239" s="87"/>
      <c r="Z239" s="86"/>
      <c r="AA239" s="88"/>
      <c r="AB239" s="74"/>
      <c r="AC239" s="74"/>
      <c r="AD239" s="221"/>
      <c r="AE239" s="74"/>
      <c r="AF239" s="74"/>
      <c r="AG239" s="88"/>
      <c r="AH239" s="88"/>
      <c r="AI239" s="88"/>
      <c r="AJ239" s="88"/>
      <c r="AK239" s="88"/>
      <c r="AL239" s="88"/>
      <c r="AM239" s="88"/>
    </row>
    <row r="240" spans="1:39" x14ac:dyDescent="0.15">
      <c r="A240" s="84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88"/>
      <c r="W240" s="87"/>
      <c r="X240" s="87"/>
      <c r="Y240" s="87"/>
      <c r="Z240" s="86"/>
      <c r="AA240" s="88"/>
      <c r="AB240" s="74"/>
      <c r="AC240" s="74"/>
      <c r="AD240" s="221"/>
      <c r="AE240" s="74"/>
      <c r="AF240" s="74"/>
      <c r="AG240" s="88"/>
      <c r="AH240" s="88"/>
      <c r="AI240" s="88"/>
      <c r="AJ240" s="88"/>
      <c r="AK240" s="88"/>
      <c r="AL240" s="88"/>
      <c r="AM240" s="88"/>
    </row>
    <row r="241" spans="1:39" x14ac:dyDescent="0.15">
      <c r="A241" s="84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88"/>
      <c r="W241" s="87"/>
      <c r="X241" s="87"/>
      <c r="Y241" s="87"/>
      <c r="Z241" s="86"/>
      <c r="AA241" s="88"/>
      <c r="AB241" s="74"/>
      <c r="AC241" s="74"/>
      <c r="AD241" s="221"/>
      <c r="AE241" s="74"/>
      <c r="AF241" s="74"/>
      <c r="AG241" s="88"/>
      <c r="AH241" s="88"/>
      <c r="AI241" s="88"/>
      <c r="AJ241" s="88"/>
      <c r="AK241" s="88"/>
      <c r="AL241" s="88"/>
      <c r="AM241" s="88"/>
    </row>
    <row r="242" spans="1:39" x14ac:dyDescent="0.15">
      <c r="A242" s="84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88"/>
      <c r="W242" s="87"/>
      <c r="X242" s="87"/>
      <c r="Y242" s="87"/>
      <c r="Z242" s="86"/>
      <c r="AA242" s="88"/>
      <c r="AB242" s="74"/>
      <c r="AC242" s="74"/>
      <c r="AD242" s="221"/>
      <c r="AE242" s="74"/>
      <c r="AF242" s="74"/>
      <c r="AG242" s="88"/>
      <c r="AH242" s="88"/>
      <c r="AI242" s="88"/>
      <c r="AJ242" s="88"/>
      <c r="AK242" s="88"/>
      <c r="AL242" s="88"/>
      <c r="AM242" s="88"/>
    </row>
    <row r="243" spans="1:39" x14ac:dyDescent="0.15">
      <c r="A243" s="84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88"/>
      <c r="W243" s="87"/>
      <c r="X243" s="87"/>
      <c r="Y243" s="87"/>
      <c r="Z243" s="86"/>
      <c r="AA243" s="88"/>
      <c r="AB243" s="74"/>
      <c r="AC243" s="74"/>
      <c r="AD243" s="221"/>
      <c r="AE243" s="74"/>
      <c r="AF243" s="74"/>
      <c r="AG243" s="88"/>
      <c r="AH243" s="88"/>
      <c r="AI243" s="88"/>
      <c r="AJ243" s="88"/>
      <c r="AK243" s="88"/>
      <c r="AL243" s="88"/>
      <c r="AM243" s="88"/>
    </row>
    <row r="244" spans="1:39" x14ac:dyDescent="0.15">
      <c r="A244" s="84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88"/>
      <c r="W244" s="87"/>
      <c r="X244" s="87"/>
      <c r="Y244" s="87"/>
      <c r="Z244" s="86"/>
      <c r="AA244" s="88"/>
      <c r="AB244" s="74"/>
      <c r="AC244" s="74"/>
      <c r="AD244" s="221"/>
      <c r="AE244" s="74"/>
      <c r="AF244" s="74"/>
      <c r="AG244" s="88"/>
      <c r="AH244" s="88"/>
      <c r="AI244" s="88"/>
      <c r="AJ244" s="88"/>
      <c r="AK244" s="88"/>
      <c r="AL244" s="88"/>
      <c r="AM244" s="88"/>
    </row>
    <row r="245" spans="1:39" x14ac:dyDescent="0.15">
      <c r="A245" s="84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88"/>
      <c r="W245" s="87"/>
      <c r="X245" s="87"/>
      <c r="Y245" s="87"/>
      <c r="Z245" s="86"/>
      <c r="AA245" s="88"/>
      <c r="AB245" s="74"/>
      <c r="AC245" s="74"/>
      <c r="AD245" s="221"/>
      <c r="AE245" s="74"/>
      <c r="AF245" s="74"/>
      <c r="AG245" s="88"/>
      <c r="AH245" s="88"/>
      <c r="AI245" s="88"/>
      <c r="AJ245" s="88"/>
      <c r="AK245" s="88"/>
      <c r="AL245" s="88"/>
      <c r="AM245" s="88"/>
    </row>
    <row r="246" spans="1:39" x14ac:dyDescent="0.15">
      <c r="A246" s="84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88"/>
      <c r="W246" s="87"/>
      <c r="X246" s="87"/>
      <c r="Y246" s="87"/>
      <c r="Z246" s="86"/>
      <c r="AA246" s="88"/>
      <c r="AB246" s="74"/>
      <c r="AC246" s="74"/>
      <c r="AD246" s="221"/>
      <c r="AE246" s="74"/>
      <c r="AF246" s="74"/>
      <c r="AG246" s="88"/>
      <c r="AH246" s="88"/>
      <c r="AI246" s="88"/>
      <c r="AJ246" s="88"/>
      <c r="AK246" s="88"/>
      <c r="AL246" s="88"/>
      <c r="AM246" s="88"/>
    </row>
    <row r="247" spans="1:39" x14ac:dyDescent="0.15">
      <c r="A247" s="84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88"/>
      <c r="W247" s="87"/>
      <c r="X247" s="87"/>
      <c r="Y247" s="87"/>
      <c r="Z247" s="86"/>
      <c r="AA247" s="88"/>
      <c r="AB247" s="74"/>
      <c r="AC247" s="74"/>
      <c r="AD247" s="221"/>
      <c r="AE247" s="74"/>
      <c r="AF247" s="74"/>
      <c r="AG247" s="88"/>
      <c r="AH247" s="88"/>
      <c r="AI247" s="88"/>
      <c r="AJ247" s="88"/>
      <c r="AK247" s="88"/>
      <c r="AL247" s="88"/>
      <c r="AM247" s="88"/>
    </row>
    <row r="248" spans="1:39" x14ac:dyDescent="0.15">
      <c r="A248" s="84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88"/>
      <c r="W248" s="87"/>
      <c r="X248" s="87"/>
      <c r="Y248" s="87"/>
      <c r="Z248" s="86"/>
      <c r="AA248" s="88"/>
      <c r="AB248" s="74"/>
      <c r="AC248" s="74"/>
      <c r="AD248" s="221"/>
      <c r="AE248" s="74"/>
      <c r="AF248" s="74"/>
      <c r="AG248" s="88"/>
      <c r="AH248" s="88"/>
      <c r="AI248" s="88"/>
      <c r="AJ248" s="88"/>
      <c r="AK248" s="88"/>
      <c r="AL248" s="88"/>
      <c r="AM248" s="88"/>
    </row>
    <row r="249" spans="1:39" x14ac:dyDescent="0.15">
      <c r="A249" s="84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88"/>
      <c r="W249" s="87"/>
      <c r="X249" s="87"/>
      <c r="Y249" s="87"/>
      <c r="Z249" s="86"/>
      <c r="AA249" s="88"/>
      <c r="AB249" s="74"/>
      <c r="AC249" s="74"/>
      <c r="AD249" s="221"/>
      <c r="AE249" s="74"/>
      <c r="AF249" s="74"/>
      <c r="AG249" s="88"/>
      <c r="AH249" s="88"/>
      <c r="AI249" s="88"/>
      <c r="AJ249" s="88"/>
      <c r="AK249" s="88"/>
      <c r="AL249" s="88"/>
      <c r="AM249" s="88"/>
    </row>
    <row r="250" spans="1:39" x14ac:dyDescent="0.15">
      <c r="A250" s="84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88"/>
      <c r="W250" s="87"/>
      <c r="X250" s="87"/>
      <c r="Y250" s="87"/>
      <c r="Z250" s="86"/>
      <c r="AA250" s="88"/>
      <c r="AB250" s="74"/>
      <c r="AC250" s="74"/>
      <c r="AD250" s="221"/>
      <c r="AE250" s="74"/>
      <c r="AF250" s="74"/>
      <c r="AG250" s="88"/>
      <c r="AH250" s="88"/>
      <c r="AI250" s="88"/>
      <c r="AJ250" s="88"/>
      <c r="AK250" s="88"/>
      <c r="AL250" s="88"/>
      <c r="AM250" s="88"/>
    </row>
    <row r="251" spans="1:39" x14ac:dyDescent="0.15">
      <c r="A251" s="84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88"/>
      <c r="W251" s="87"/>
      <c r="X251" s="87"/>
      <c r="Y251" s="87"/>
      <c r="Z251" s="86"/>
      <c r="AA251" s="88"/>
      <c r="AB251" s="74"/>
      <c r="AC251" s="74"/>
      <c r="AD251" s="221"/>
      <c r="AE251" s="74"/>
      <c r="AF251" s="74"/>
      <c r="AG251" s="88"/>
      <c r="AH251" s="88"/>
      <c r="AI251" s="88"/>
      <c r="AJ251" s="88"/>
      <c r="AK251" s="88"/>
      <c r="AL251" s="88"/>
      <c r="AM251" s="88"/>
    </row>
    <row r="252" spans="1:39" x14ac:dyDescent="0.15">
      <c r="A252" s="84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88"/>
      <c r="W252" s="87"/>
      <c r="X252" s="87"/>
      <c r="Y252" s="87"/>
      <c r="Z252" s="86"/>
      <c r="AA252" s="88"/>
      <c r="AB252" s="74"/>
      <c r="AC252" s="74"/>
      <c r="AD252" s="221"/>
      <c r="AE252" s="74"/>
      <c r="AF252" s="74"/>
      <c r="AG252" s="88"/>
      <c r="AH252" s="88"/>
      <c r="AI252" s="88"/>
      <c r="AJ252" s="88"/>
      <c r="AK252" s="88"/>
      <c r="AL252" s="88"/>
      <c r="AM252" s="88"/>
    </row>
    <row r="253" spans="1:39" x14ac:dyDescent="0.15">
      <c r="A253" s="84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88"/>
      <c r="W253" s="87"/>
      <c r="X253" s="87"/>
      <c r="Y253" s="87"/>
      <c r="Z253" s="86"/>
      <c r="AA253" s="88"/>
      <c r="AB253" s="74"/>
      <c r="AC253" s="74"/>
      <c r="AD253" s="221"/>
      <c r="AE253" s="74"/>
      <c r="AF253" s="74"/>
      <c r="AG253" s="88"/>
      <c r="AH253" s="88"/>
      <c r="AI253" s="88"/>
      <c r="AJ253" s="88"/>
      <c r="AK253" s="88"/>
      <c r="AL253" s="88"/>
      <c r="AM253" s="88"/>
    </row>
    <row r="254" spans="1:39" x14ac:dyDescent="0.15">
      <c r="A254" s="84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88"/>
      <c r="W254" s="87"/>
      <c r="X254" s="87"/>
      <c r="Y254" s="87"/>
      <c r="Z254" s="86"/>
      <c r="AA254" s="88"/>
      <c r="AB254" s="74"/>
      <c r="AC254" s="74"/>
      <c r="AD254" s="221"/>
      <c r="AE254" s="74"/>
      <c r="AF254" s="74"/>
      <c r="AG254" s="88"/>
      <c r="AH254" s="88"/>
      <c r="AI254" s="88"/>
      <c r="AJ254" s="88"/>
      <c r="AK254" s="88"/>
      <c r="AL254" s="88"/>
      <c r="AM254" s="88"/>
    </row>
    <row r="255" spans="1:39" x14ac:dyDescent="0.15">
      <c r="A255" s="84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88"/>
      <c r="W255" s="87"/>
      <c r="X255" s="87"/>
      <c r="Y255" s="87"/>
      <c r="Z255" s="86"/>
      <c r="AA255" s="88"/>
      <c r="AB255" s="74"/>
      <c r="AC255" s="74"/>
      <c r="AD255" s="221"/>
      <c r="AE255" s="74"/>
      <c r="AF255" s="74"/>
      <c r="AG255" s="88"/>
      <c r="AH255" s="88"/>
      <c r="AI255" s="88"/>
      <c r="AJ255" s="88"/>
      <c r="AK255" s="88"/>
      <c r="AL255" s="88"/>
      <c r="AM255" s="88"/>
    </row>
    <row r="256" spans="1:39" x14ac:dyDescent="0.15">
      <c r="A256" s="84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88"/>
      <c r="W256" s="87"/>
      <c r="X256" s="87"/>
      <c r="Y256" s="87"/>
      <c r="Z256" s="86"/>
      <c r="AA256" s="88"/>
      <c r="AB256" s="74"/>
      <c r="AC256" s="74"/>
      <c r="AD256" s="221"/>
      <c r="AE256" s="74"/>
      <c r="AF256" s="74"/>
      <c r="AG256" s="88"/>
      <c r="AH256" s="88"/>
      <c r="AI256" s="88"/>
      <c r="AJ256" s="88"/>
      <c r="AK256" s="88"/>
      <c r="AL256" s="88"/>
      <c r="AM256" s="88"/>
    </row>
    <row r="257" spans="1:39" x14ac:dyDescent="0.15">
      <c r="A257" s="84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88"/>
      <c r="W257" s="87"/>
      <c r="X257" s="87"/>
      <c r="Y257" s="87"/>
      <c r="Z257" s="86"/>
      <c r="AA257" s="88"/>
      <c r="AB257" s="74"/>
      <c r="AC257" s="74"/>
      <c r="AD257" s="221"/>
      <c r="AE257" s="74"/>
      <c r="AF257" s="74"/>
      <c r="AG257" s="88"/>
      <c r="AH257" s="88"/>
      <c r="AI257" s="88"/>
      <c r="AJ257" s="88"/>
      <c r="AK257" s="88"/>
      <c r="AL257" s="88"/>
      <c r="AM257" s="88"/>
    </row>
    <row r="258" spans="1:39" x14ac:dyDescent="0.15">
      <c r="A258" s="84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88"/>
      <c r="W258" s="87"/>
      <c r="X258" s="87"/>
      <c r="Y258" s="87"/>
      <c r="Z258" s="86"/>
      <c r="AA258" s="88"/>
      <c r="AB258" s="74"/>
      <c r="AC258" s="74"/>
      <c r="AD258" s="221"/>
      <c r="AE258" s="74"/>
      <c r="AF258" s="74"/>
      <c r="AG258" s="88"/>
      <c r="AH258" s="88"/>
      <c r="AI258" s="88"/>
      <c r="AJ258" s="88"/>
      <c r="AK258" s="88"/>
      <c r="AL258" s="88"/>
      <c r="AM258" s="88"/>
    </row>
    <row r="259" spans="1:39" x14ac:dyDescent="0.15">
      <c r="A259" s="84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88"/>
      <c r="W259" s="87"/>
      <c r="X259" s="87"/>
      <c r="Y259" s="87"/>
      <c r="Z259" s="86"/>
      <c r="AA259" s="88"/>
      <c r="AB259" s="74"/>
      <c r="AC259" s="74"/>
      <c r="AD259" s="221"/>
      <c r="AE259" s="74"/>
      <c r="AF259" s="74"/>
      <c r="AG259" s="88"/>
      <c r="AH259" s="88"/>
      <c r="AI259" s="88"/>
      <c r="AJ259" s="88"/>
      <c r="AK259" s="88"/>
      <c r="AL259" s="88"/>
      <c r="AM259" s="88"/>
    </row>
    <row r="260" spans="1:39" x14ac:dyDescent="0.15">
      <c r="A260" s="84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88"/>
      <c r="W260" s="87"/>
      <c r="X260" s="87"/>
      <c r="Y260" s="87"/>
      <c r="Z260" s="86"/>
      <c r="AA260" s="88"/>
      <c r="AB260" s="74"/>
      <c r="AC260" s="74"/>
      <c r="AD260" s="221"/>
      <c r="AE260" s="74"/>
      <c r="AF260" s="74"/>
      <c r="AG260" s="88"/>
      <c r="AH260" s="88"/>
      <c r="AI260" s="88"/>
      <c r="AJ260" s="88"/>
      <c r="AK260" s="88"/>
      <c r="AL260" s="88"/>
      <c r="AM260" s="88"/>
    </row>
    <row r="261" spans="1:39" x14ac:dyDescent="0.15">
      <c r="A261" s="84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88"/>
      <c r="W261" s="87"/>
      <c r="X261" s="87"/>
      <c r="Y261" s="87"/>
      <c r="Z261" s="86"/>
      <c r="AA261" s="88"/>
      <c r="AB261" s="74"/>
      <c r="AC261" s="74"/>
      <c r="AD261" s="221"/>
      <c r="AE261" s="74"/>
      <c r="AF261" s="74"/>
      <c r="AG261" s="88"/>
      <c r="AH261" s="88"/>
      <c r="AI261" s="88"/>
      <c r="AJ261" s="88"/>
      <c r="AK261" s="88"/>
      <c r="AL261" s="88"/>
      <c r="AM261" s="88"/>
    </row>
    <row r="262" spans="1:39" x14ac:dyDescent="0.15">
      <c r="A262" s="84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88"/>
      <c r="W262" s="87"/>
      <c r="X262" s="87"/>
      <c r="Y262" s="87"/>
      <c r="Z262" s="86"/>
      <c r="AA262" s="88"/>
      <c r="AB262" s="74"/>
      <c r="AC262" s="74"/>
      <c r="AD262" s="221"/>
      <c r="AE262" s="74"/>
      <c r="AF262" s="74"/>
      <c r="AG262" s="88"/>
      <c r="AH262" s="88"/>
      <c r="AI262" s="88"/>
      <c r="AJ262" s="88"/>
      <c r="AK262" s="88"/>
      <c r="AL262" s="88"/>
      <c r="AM262" s="88"/>
    </row>
    <row r="263" spans="1:39" x14ac:dyDescent="0.15">
      <c r="A263" s="84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88"/>
      <c r="W263" s="87"/>
      <c r="X263" s="87"/>
      <c r="Y263" s="87"/>
      <c r="Z263" s="86"/>
      <c r="AA263" s="88"/>
      <c r="AB263" s="74"/>
      <c r="AC263" s="74"/>
      <c r="AD263" s="221"/>
      <c r="AE263" s="74"/>
      <c r="AF263" s="74"/>
      <c r="AG263" s="88"/>
      <c r="AH263" s="88"/>
      <c r="AI263" s="88"/>
      <c r="AJ263" s="88"/>
      <c r="AK263" s="88"/>
      <c r="AL263" s="88"/>
      <c r="AM263" s="88"/>
    </row>
    <row r="264" spans="1:39" x14ac:dyDescent="0.15">
      <c r="A264" s="84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88"/>
      <c r="W264" s="87"/>
      <c r="X264" s="87"/>
      <c r="Y264" s="87"/>
      <c r="Z264" s="86"/>
      <c r="AA264" s="88"/>
      <c r="AB264" s="74"/>
      <c r="AC264" s="74"/>
      <c r="AD264" s="221"/>
      <c r="AE264" s="74"/>
      <c r="AF264" s="74"/>
      <c r="AG264" s="88"/>
      <c r="AH264" s="88"/>
      <c r="AI264" s="88"/>
      <c r="AJ264" s="88"/>
      <c r="AK264" s="88"/>
      <c r="AL264" s="88"/>
      <c r="AM264" s="88"/>
    </row>
    <row r="265" spans="1:39" x14ac:dyDescent="0.15">
      <c r="A265" s="84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88"/>
      <c r="W265" s="87"/>
      <c r="X265" s="87"/>
      <c r="Y265" s="87"/>
      <c r="Z265" s="86"/>
      <c r="AA265" s="88"/>
      <c r="AB265" s="74"/>
      <c r="AC265" s="74"/>
      <c r="AD265" s="221"/>
      <c r="AE265" s="74"/>
      <c r="AF265" s="74"/>
      <c r="AG265" s="88"/>
      <c r="AH265" s="88"/>
      <c r="AI265" s="88"/>
      <c r="AJ265" s="88"/>
      <c r="AK265" s="88"/>
      <c r="AL265" s="88"/>
      <c r="AM265" s="88"/>
    </row>
    <row r="266" spans="1:39" x14ac:dyDescent="0.15">
      <c r="A266" s="84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88"/>
      <c r="W266" s="87"/>
      <c r="X266" s="87"/>
      <c r="Y266" s="87"/>
      <c r="Z266" s="86"/>
      <c r="AA266" s="88"/>
      <c r="AB266" s="74"/>
      <c r="AC266" s="74"/>
      <c r="AD266" s="221"/>
      <c r="AE266" s="74"/>
      <c r="AF266" s="74"/>
      <c r="AG266" s="88"/>
      <c r="AH266" s="88"/>
      <c r="AI266" s="88"/>
      <c r="AJ266" s="88"/>
      <c r="AK266" s="88"/>
      <c r="AL266" s="88"/>
      <c r="AM266" s="88"/>
    </row>
    <row r="267" spans="1:39" x14ac:dyDescent="0.15">
      <c r="A267" s="84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88"/>
      <c r="W267" s="87"/>
      <c r="X267" s="87"/>
      <c r="Y267" s="87"/>
      <c r="Z267" s="86"/>
      <c r="AA267" s="88"/>
      <c r="AB267" s="74"/>
      <c r="AC267" s="74"/>
      <c r="AD267" s="221"/>
      <c r="AE267" s="74"/>
      <c r="AF267" s="74"/>
      <c r="AG267" s="88"/>
      <c r="AH267" s="88"/>
      <c r="AI267" s="88"/>
      <c r="AJ267" s="88"/>
      <c r="AK267" s="88"/>
      <c r="AL267" s="88"/>
      <c r="AM267" s="88"/>
    </row>
    <row r="268" spans="1:39" x14ac:dyDescent="0.15">
      <c r="A268" s="84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88"/>
      <c r="W268" s="87"/>
      <c r="X268" s="87"/>
      <c r="Y268" s="87"/>
      <c r="Z268" s="86"/>
      <c r="AA268" s="88"/>
      <c r="AB268" s="74"/>
      <c r="AC268" s="74"/>
      <c r="AD268" s="221"/>
      <c r="AE268" s="74"/>
      <c r="AF268" s="74"/>
      <c r="AG268" s="88"/>
      <c r="AH268" s="88"/>
      <c r="AI268" s="88"/>
      <c r="AJ268" s="88"/>
      <c r="AK268" s="88"/>
      <c r="AL268" s="88"/>
      <c r="AM268" s="88"/>
    </row>
    <row r="269" spans="1:39" x14ac:dyDescent="0.15">
      <c r="A269" s="84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88"/>
      <c r="W269" s="87"/>
      <c r="X269" s="87"/>
      <c r="Y269" s="87"/>
      <c r="Z269" s="86"/>
      <c r="AA269" s="88"/>
      <c r="AB269" s="74"/>
      <c r="AC269" s="74"/>
      <c r="AD269" s="221"/>
      <c r="AE269" s="74"/>
      <c r="AF269" s="74"/>
      <c r="AG269" s="88"/>
      <c r="AH269" s="88"/>
      <c r="AI269" s="88"/>
      <c r="AJ269" s="88"/>
      <c r="AK269" s="88"/>
      <c r="AL269" s="88"/>
      <c r="AM269" s="88"/>
    </row>
    <row r="270" spans="1:39" x14ac:dyDescent="0.15">
      <c r="A270" s="84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88"/>
      <c r="W270" s="87"/>
      <c r="X270" s="87"/>
      <c r="Y270" s="87"/>
      <c r="Z270" s="86"/>
      <c r="AA270" s="88"/>
      <c r="AB270" s="74"/>
      <c r="AC270" s="74"/>
      <c r="AD270" s="221"/>
      <c r="AE270" s="74"/>
      <c r="AF270" s="74"/>
      <c r="AG270" s="88"/>
      <c r="AH270" s="88"/>
      <c r="AI270" s="88"/>
      <c r="AJ270" s="88"/>
      <c r="AK270" s="88"/>
      <c r="AL270" s="88"/>
      <c r="AM270" s="88"/>
    </row>
    <row r="271" spans="1:39" x14ac:dyDescent="0.15">
      <c r="A271" s="84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88"/>
      <c r="W271" s="87"/>
      <c r="X271" s="87"/>
      <c r="Y271" s="87"/>
      <c r="Z271" s="86"/>
      <c r="AA271" s="88"/>
      <c r="AB271" s="74"/>
      <c r="AC271" s="74"/>
      <c r="AD271" s="221"/>
      <c r="AE271" s="74"/>
      <c r="AF271" s="74"/>
      <c r="AG271" s="88"/>
      <c r="AH271" s="88"/>
      <c r="AI271" s="88"/>
      <c r="AJ271" s="88"/>
      <c r="AK271" s="88"/>
      <c r="AL271" s="88"/>
      <c r="AM271" s="88"/>
    </row>
    <row r="272" spans="1:39" x14ac:dyDescent="0.15">
      <c r="A272" s="84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88"/>
      <c r="W272" s="87"/>
      <c r="X272" s="87"/>
      <c r="Y272" s="87"/>
      <c r="Z272" s="86"/>
      <c r="AA272" s="88"/>
      <c r="AB272" s="74"/>
      <c r="AC272" s="74"/>
      <c r="AD272" s="221"/>
      <c r="AE272" s="74"/>
      <c r="AF272" s="74"/>
      <c r="AG272" s="88"/>
      <c r="AH272" s="88"/>
      <c r="AI272" s="88"/>
      <c r="AJ272" s="88"/>
      <c r="AK272" s="88"/>
      <c r="AL272" s="88"/>
      <c r="AM272" s="88"/>
    </row>
    <row r="273" spans="1:39" x14ac:dyDescent="0.15">
      <c r="A273" s="84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88"/>
      <c r="W273" s="87"/>
      <c r="X273" s="87"/>
      <c r="Y273" s="87"/>
      <c r="Z273" s="86"/>
      <c r="AA273" s="88"/>
      <c r="AB273" s="74"/>
      <c r="AC273" s="74"/>
      <c r="AD273" s="221"/>
      <c r="AE273" s="74"/>
      <c r="AF273" s="74"/>
      <c r="AG273" s="88"/>
      <c r="AH273" s="88"/>
      <c r="AI273" s="88"/>
      <c r="AJ273" s="88"/>
      <c r="AK273" s="88"/>
      <c r="AL273" s="88"/>
      <c r="AM273" s="88"/>
    </row>
    <row r="274" spans="1:39" x14ac:dyDescent="0.15">
      <c r="A274" s="84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88"/>
      <c r="W274" s="87"/>
      <c r="X274" s="87"/>
      <c r="Y274" s="87"/>
      <c r="Z274" s="86"/>
      <c r="AA274" s="88"/>
      <c r="AB274" s="74"/>
      <c r="AC274" s="74"/>
      <c r="AD274" s="221"/>
      <c r="AE274" s="74"/>
      <c r="AF274" s="74"/>
      <c r="AG274" s="88"/>
      <c r="AH274" s="88"/>
      <c r="AI274" s="88"/>
      <c r="AJ274" s="88"/>
      <c r="AK274" s="88"/>
      <c r="AL274" s="88"/>
      <c r="AM274" s="88"/>
    </row>
    <row r="275" spans="1:39" x14ac:dyDescent="0.15">
      <c r="A275" s="84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88"/>
      <c r="W275" s="87"/>
      <c r="X275" s="87"/>
      <c r="Y275" s="87"/>
      <c r="Z275" s="86"/>
      <c r="AA275" s="88"/>
      <c r="AB275" s="74"/>
      <c r="AC275" s="74"/>
      <c r="AD275" s="221"/>
      <c r="AE275" s="74"/>
      <c r="AF275" s="74"/>
      <c r="AG275" s="88"/>
      <c r="AH275" s="88"/>
      <c r="AI275" s="88"/>
      <c r="AJ275" s="88"/>
      <c r="AK275" s="88"/>
      <c r="AL275" s="88"/>
      <c r="AM275" s="88"/>
    </row>
    <row r="276" spans="1:39" x14ac:dyDescent="0.15">
      <c r="A276" s="84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88"/>
      <c r="W276" s="87"/>
      <c r="X276" s="87"/>
      <c r="Y276" s="87"/>
      <c r="Z276" s="86"/>
      <c r="AA276" s="88"/>
      <c r="AB276" s="74"/>
      <c r="AC276" s="74"/>
      <c r="AD276" s="221"/>
      <c r="AE276" s="74"/>
      <c r="AF276" s="74"/>
      <c r="AG276" s="88"/>
      <c r="AH276" s="88"/>
      <c r="AI276" s="88"/>
      <c r="AJ276" s="88"/>
      <c r="AK276" s="88"/>
      <c r="AL276" s="88"/>
      <c r="AM276" s="88"/>
    </row>
    <row r="277" spans="1:39" x14ac:dyDescent="0.15">
      <c r="A277" s="84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88"/>
      <c r="W277" s="87"/>
      <c r="X277" s="87"/>
      <c r="Y277" s="87"/>
      <c r="Z277" s="86"/>
      <c r="AA277" s="88"/>
      <c r="AB277" s="74"/>
      <c r="AC277" s="74"/>
      <c r="AD277" s="221"/>
      <c r="AE277" s="74"/>
      <c r="AF277" s="74"/>
      <c r="AG277" s="88"/>
      <c r="AH277" s="88"/>
      <c r="AI277" s="88"/>
      <c r="AJ277" s="88"/>
      <c r="AK277" s="88"/>
      <c r="AL277" s="88"/>
      <c r="AM277" s="88"/>
    </row>
    <row r="278" spans="1:39" x14ac:dyDescent="0.15">
      <c r="A278" s="84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88"/>
      <c r="W278" s="87"/>
      <c r="X278" s="87"/>
      <c r="Y278" s="87"/>
      <c r="Z278" s="86"/>
      <c r="AA278" s="88"/>
      <c r="AB278" s="74"/>
      <c r="AC278" s="74"/>
      <c r="AD278" s="221"/>
      <c r="AE278" s="74"/>
      <c r="AF278" s="74"/>
      <c r="AG278" s="88"/>
      <c r="AH278" s="88"/>
      <c r="AI278" s="88"/>
      <c r="AJ278" s="88"/>
      <c r="AK278" s="88"/>
      <c r="AL278" s="88"/>
      <c r="AM278" s="88"/>
    </row>
    <row r="279" spans="1:39" x14ac:dyDescent="0.15">
      <c r="A279" s="84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88"/>
      <c r="W279" s="87"/>
      <c r="X279" s="87"/>
      <c r="Y279" s="87"/>
      <c r="Z279" s="86"/>
      <c r="AA279" s="88"/>
      <c r="AB279" s="74"/>
      <c r="AC279" s="74"/>
      <c r="AD279" s="221"/>
      <c r="AE279" s="74"/>
      <c r="AF279" s="74"/>
      <c r="AG279" s="88"/>
      <c r="AH279" s="88"/>
      <c r="AI279" s="88"/>
      <c r="AJ279" s="88"/>
      <c r="AK279" s="88"/>
      <c r="AL279" s="88"/>
      <c r="AM279" s="88"/>
    </row>
    <row r="280" spans="1:39" x14ac:dyDescent="0.15">
      <c r="A280" s="84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88"/>
      <c r="W280" s="87"/>
      <c r="X280" s="87"/>
      <c r="Y280" s="87"/>
      <c r="Z280" s="86"/>
      <c r="AA280" s="88"/>
      <c r="AB280" s="74"/>
      <c r="AC280" s="74"/>
      <c r="AD280" s="221"/>
      <c r="AE280" s="74"/>
      <c r="AF280" s="74"/>
      <c r="AG280" s="88"/>
      <c r="AH280" s="88"/>
      <c r="AI280" s="88"/>
      <c r="AJ280" s="88"/>
      <c r="AK280" s="88"/>
      <c r="AL280" s="88"/>
      <c r="AM280" s="88"/>
    </row>
    <row r="281" spans="1:39" x14ac:dyDescent="0.15">
      <c r="A281" s="84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88"/>
      <c r="W281" s="87"/>
      <c r="X281" s="87"/>
      <c r="Y281" s="87"/>
      <c r="Z281" s="86"/>
      <c r="AA281" s="88"/>
      <c r="AB281" s="74"/>
      <c r="AC281" s="74"/>
      <c r="AD281" s="221"/>
      <c r="AE281" s="74"/>
      <c r="AF281" s="74"/>
      <c r="AG281" s="88"/>
      <c r="AH281" s="88"/>
      <c r="AI281" s="88"/>
      <c r="AJ281" s="88"/>
      <c r="AK281" s="88"/>
      <c r="AL281" s="88"/>
      <c r="AM281" s="88"/>
    </row>
    <row r="282" spans="1:39" x14ac:dyDescent="0.15">
      <c r="A282" s="84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88"/>
      <c r="W282" s="87"/>
      <c r="X282" s="87"/>
      <c r="Y282" s="87"/>
      <c r="Z282" s="86"/>
      <c r="AA282" s="88"/>
      <c r="AB282" s="74"/>
      <c r="AC282" s="74"/>
      <c r="AD282" s="221"/>
      <c r="AE282" s="74"/>
      <c r="AF282" s="74"/>
      <c r="AG282" s="88"/>
      <c r="AH282" s="88"/>
      <c r="AI282" s="88"/>
      <c r="AJ282" s="88"/>
      <c r="AK282" s="88"/>
      <c r="AL282" s="88"/>
      <c r="AM282" s="88"/>
    </row>
    <row r="283" spans="1:39" x14ac:dyDescent="0.15">
      <c r="A283" s="84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88"/>
      <c r="W283" s="87"/>
      <c r="X283" s="87"/>
      <c r="Y283" s="87"/>
      <c r="Z283" s="86"/>
      <c r="AA283" s="88"/>
      <c r="AB283" s="74"/>
      <c r="AC283" s="74"/>
      <c r="AD283" s="221"/>
      <c r="AE283" s="74"/>
      <c r="AF283" s="74"/>
      <c r="AG283" s="88"/>
      <c r="AH283" s="88"/>
      <c r="AI283" s="88"/>
      <c r="AJ283" s="88"/>
      <c r="AK283" s="88"/>
      <c r="AL283" s="88"/>
      <c r="AM283" s="88"/>
    </row>
    <row r="284" spans="1:39" x14ac:dyDescent="0.15">
      <c r="A284" s="84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88"/>
      <c r="W284" s="87"/>
      <c r="X284" s="87"/>
      <c r="Y284" s="87"/>
      <c r="Z284" s="86"/>
      <c r="AA284" s="88"/>
      <c r="AB284" s="74"/>
      <c r="AC284" s="74"/>
      <c r="AD284" s="221"/>
      <c r="AE284" s="74"/>
      <c r="AF284" s="74"/>
      <c r="AG284" s="88"/>
      <c r="AH284" s="88"/>
      <c r="AI284" s="88"/>
      <c r="AJ284" s="88"/>
      <c r="AK284" s="88"/>
      <c r="AL284" s="88"/>
      <c r="AM284" s="88"/>
    </row>
    <row r="285" spans="1:39" x14ac:dyDescent="0.15">
      <c r="A285" s="84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88"/>
      <c r="W285" s="87"/>
      <c r="X285" s="87"/>
      <c r="Y285" s="87"/>
      <c r="Z285" s="86"/>
      <c r="AA285" s="88"/>
      <c r="AB285" s="74"/>
      <c r="AC285" s="74"/>
      <c r="AD285" s="221"/>
      <c r="AE285" s="74"/>
      <c r="AF285" s="74"/>
      <c r="AG285" s="88"/>
      <c r="AH285" s="88"/>
      <c r="AI285" s="88"/>
      <c r="AJ285" s="88"/>
      <c r="AK285" s="88"/>
      <c r="AL285" s="88"/>
      <c r="AM285" s="88"/>
    </row>
    <row r="286" spans="1:39" x14ac:dyDescent="0.15">
      <c r="A286" s="84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88"/>
      <c r="W286" s="87"/>
      <c r="X286" s="87"/>
      <c r="Y286" s="87"/>
      <c r="Z286" s="86"/>
      <c r="AA286" s="88"/>
      <c r="AB286" s="74"/>
      <c r="AC286" s="74"/>
      <c r="AD286" s="221"/>
      <c r="AE286" s="74"/>
      <c r="AF286" s="74"/>
      <c r="AG286" s="88"/>
      <c r="AH286" s="88"/>
      <c r="AI286" s="88"/>
      <c r="AJ286" s="88"/>
      <c r="AK286" s="88"/>
      <c r="AL286" s="88"/>
      <c r="AM286" s="88"/>
    </row>
    <row r="287" spans="1:39" x14ac:dyDescent="0.15">
      <c r="A287" s="84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88"/>
      <c r="W287" s="87"/>
      <c r="X287" s="87"/>
      <c r="Y287" s="87"/>
      <c r="Z287" s="86"/>
      <c r="AA287" s="88"/>
      <c r="AB287" s="74"/>
      <c r="AC287" s="74"/>
      <c r="AD287" s="221"/>
      <c r="AE287" s="74"/>
      <c r="AF287" s="74"/>
      <c r="AG287" s="88"/>
      <c r="AH287" s="88"/>
      <c r="AI287" s="88"/>
      <c r="AJ287" s="88"/>
      <c r="AK287" s="88"/>
      <c r="AL287" s="88"/>
      <c r="AM287" s="88"/>
    </row>
    <row r="288" spans="1:39" x14ac:dyDescent="0.15">
      <c r="A288" s="84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88"/>
      <c r="W288" s="87"/>
      <c r="X288" s="87"/>
      <c r="Y288" s="87"/>
      <c r="Z288" s="86"/>
      <c r="AA288" s="88"/>
      <c r="AB288" s="74"/>
      <c r="AC288" s="74"/>
      <c r="AD288" s="221"/>
      <c r="AE288" s="74"/>
      <c r="AF288" s="74"/>
      <c r="AG288" s="88"/>
      <c r="AH288" s="88"/>
      <c r="AI288" s="88"/>
      <c r="AJ288" s="88"/>
      <c r="AK288" s="88"/>
      <c r="AL288" s="88"/>
      <c r="AM288" s="88"/>
    </row>
    <row r="289" spans="1:39" x14ac:dyDescent="0.15">
      <c r="A289" s="84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88"/>
      <c r="W289" s="87"/>
      <c r="X289" s="87"/>
      <c r="Y289" s="87"/>
      <c r="Z289" s="86"/>
      <c r="AA289" s="88"/>
      <c r="AB289" s="74"/>
      <c r="AC289" s="74"/>
      <c r="AD289" s="221"/>
      <c r="AE289" s="74"/>
      <c r="AF289" s="74"/>
      <c r="AG289" s="88"/>
      <c r="AH289" s="88"/>
      <c r="AI289" s="88"/>
      <c r="AJ289" s="88"/>
      <c r="AK289" s="88"/>
      <c r="AL289" s="88"/>
      <c r="AM289" s="88"/>
    </row>
    <row r="290" spans="1:39" x14ac:dyDescent="0.15">
      <c r="A290" s="84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88"/>
      <c r="W290" s="87"/>
      <c r="X290" s="87"/>
      <c r="Y290" s="87"/>
      <c r="Z290" s="86"/>
      <c r="AA290" s="88"/>
      <c r="AB290" s="74"/>
      <c r="AC290" s="74"/>
      <c r="AD290" s="221"/>
      <c r="AE290" s="74"/>
      <c r="AF290" s="74"/>
      <c r="AG290" s="88"/>
      <c r="AH290" s="88"/>
      <c r="AI290" s="88"/>
      <c r="AJ290" s="88"/>
      <c r="AK290" s="88"/>
      <c r="AL290" s="88"/>
      <c r="AM290" s="88"/>
    </row>
    <row r="291" spans="1:39" x14ac:dyDescent="0.15">
      <c r="A291" s="84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88"/>
      <c r="W291" s="87"/>
      <c r="X291" s="87"/>
      <c r="Y291" s="87"/>
      <c r="Z291" s="86"/>
      <c r="AA291" s="88"/>
      <c r="AB291" s="74"/>
      <c r="AC291" s="74"/>
      <c r="AD291" s="221"/>
      <c r="AE291" s="74"/>
      <c r="AF291" s="74"/>
      <c r="AG291" s="88"/>
      <c r="AH291" s="88"/>
      <c r="AI291" s="88"/>
      <c r="AJ291" s="88"/>
      <c r="AK291" s="88"/>
      <c r="AL291" s="88"/>
      <c r="AM291" s="88"/>
    </row>
    <row r="292" spans="1:39" x14ac:dyDescent="0.15">
      <c r="A292" s="84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88"/>
      <c r="W292" s="87"/>
      <c r="X292" s="87"/>
      <c r="Y292" s="87"/>
      <c r="Z292" s="86"/>
      <c r="AA292" s="88"/>
      <c r="AB292" s="74"/>
      <c r="AC292" s="74"/>
      <c r="AD292" s="221"/>
      <c r="AE292" s="74"/>
      <c r="AF292" s="74"/>
      <c r="AG292" s="88"/>
      <c r="AH292" s="88"/>
      <c r="AI292" s="88"/>
      <c r="AJ292" s="88"/>
      <c r="AK292" s="88"/>
      <c r="AL292" s="88"/>
      <c r="AM292" s="88"/>
    </row>
    <row r="293" spans="1:39" x14ac:dyDescent="0.15">
      <c r="A293" s="84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88"/>
      <c r="W293" s="87"/>
      <c r="X293" s="87"/>
      <c r="Y293" s="87"/>
      <c r="Z293" s="86"/>
      <c r="AA293" s="88"/>
      <c r="AB293" s="74"/>
      <c r="AC293" s="74"/>
      <c r="AD293" s="221"/>
      <c r="AE293" s="74"/>
      <c r="AF293" s="74"/>
      <c r="AG293" s="88"/>
      <c r="AH293" s="88"/>
      <c r="AI293" s="88"/>
      <c r="AJ293" s="88"/>
      <c r="AK293" s="88"/>
      <c r="AL293" s="88"/>
      <c r="AM293" s="88"/>
    </row>
    <row r="294" spans="1:39" x14ac:dyDescent="0.15">
      <c r="A294" s="84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88"/>
      <c r="W294" s="87"/>
      <c r="X294" s="87"/>
      <c r="Y294" s="87"/>
      <c r="Z294" s="86"/>
      <c r="AA294" s="88"/>
      <c r="AB294" s="74"/>
      <c r="AC294" s="74"/>
      <c r="AD294" s="221"/>
      <c r="AE294" s="74"/>
      <c r="AF294" s="74"/>
      <c r="AG294" s="88"/>
      <c r="AH294" s="88"/>
      <c r="AI294" s="88"/>
      <c r="AJ294" s="88"/>
      <c r="AK294" s="88"/>
      <c r="AL294" s="88"/>
      <c r="AM294" s="88"/>
    </row>
    <row r="295" spans="1:39" x14ac:dyDescent="0.15">
      <c r="A295" s="84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88"/>
      <c r="W295" s="87"/>
      <c r="X295" s="87"/>
      <c r="Y295" s="87"/>
      <c r="Z295" s="86"/>
      <c r="AA295" s="88"/>
      <c r="AB295" s="74"/>
      <c r="AC295" s="74"/>
      <c r="AD295" s="221"/>
      <c r="AE295" s="74"/>
      <c r="AF295" s="74"/>
      <c r="AG295" s="88"/>
      <c r="AH295" s="88"/>
      <c r="AI295" s="88"/>
      <c r="AJ295" s="88"/>
      <c r="AK295" s="88"/>
      <c r="AL295" s="88"/>
      <c r="AM295" s="88"/>
    </row>
    <row r="296" spans="1:39" x14ac:dyDescent="0.15">
      <c r="A296" s="84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88"/>
      <c r="W296" s="87"/>
      <c r="X296" s="87"/>
      <c r="Y296" s="87"/>
      <c r="Z296" s="86"/>
      <c r="AA296" s="88"/>
      <c r="AB296" s="74"/>
      <c r="AC296" s="74"/>
      <c r="AD296" s="221"/>
      <c r="AE296" s="74"/>
      <c r="AF296" s="74"/>
      <c r="AG296" s="88"/>
      <c r="AH296" s="88"/>
      <c r="AI296" s="88"/>
      <c r="AJ296" s="88"/>
      <c r="AK296" s="88"/>
      <c r="AL296" s="88"/>
      <c r="AM296" s="88"/>
    </row>
    <row r="297" spans="1:39" x14ac:dyDescent="0.15">
      <c r="A297" s="84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88"/>
      <c r="W297" s="87"/>
      <c r="X297" s="87"/>
      <c r="Y297" s="87"/>
      <c r="Z297" s="86"/>
      <c r="AA297" s="88"/>
      <c r="AB297" s="74"/>
      <c r="AC297" s="74"/>
      <c r="AD297" s="221"/>
      <c r="AE297" s="74"/>
      <c r="AF297" s="74"/>
      <c r="AG297" s="88"/>
      <c r="AH297" s="88"/>
      <c r="AI297" s="88"/>
      <c r="AJ297" s="88"/>
      <c r="AK297" s="88"/>
      <c r="AL297" s="88"/>
      <c r="AM297" s="88"/>
    </row>
    <row r="298" spans="1:39" x14ac:dyDescent="0.15">
      <c r="A298" s="84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88"/>
      <c r="W298" s="87"/>
      <c r="X298" s="87"/>
      <c r="Y298" s="87"/>
      <c r="Z298" s="86"/>
      <c r="AA298" s="88"/>
      <c r="AB298" s="74"/>
      <c r="AC298" s="74"/>
      <c r="AD298" s="221"/>
      <c r="AE298" s="74"/>
      <c r="AF298" s="74"/>
      <c r="AG298" s="88"/>
      <c r="AH298" s="88"/>
      <c r="AI298" s="88"/>
      <c r="AJ298" s="88"/>
      <c r="AK298" s="88"/>
      <c r="AL298" s="88"/>
      <c r="AM298" s="88"/>
    </row>
    <row r="299" spans="1:39" x14ac:dyDescent="0.15">
      <c r="A299" s="84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88"/>
      <c r="W299" s="87"/>
      <c r="X299" s="87"/>
      <c r="Y299" s="87"/>
      <c r="Z299" s="86"/>
      <c r="AA299" s="88"/>
      <c r="AB299" s="74"/>
      <c r="AC299" s="74"/>
      <c r="AD299" s="221"/>
      <c r="AE299" s="74"/>
      <c r="AF299" s="74"/>
      <c r="AG299" s="88"/>
      <c r="AH299" s="88"/>
      <c r="AI299" s="88"/>
      <c r="AJ299" s="88"/>
      <c r="AK299" s="88"/>
      <c r="AL299" s="88"/>
      <c r="AM299" s="88"/>
    </row>
    <row r="300" spans="1:39" x14ac:dyDescent="0.15">
      <c r="A300" s="84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88"/>
      <c r="W300" s="87"/>
      <c r="X300" s="87"/>
      <c r="Y300" s="87"/>
      <c r="Z300" s="86"/>
      <c r="AA300" s="88"/>
      <c r="AB300" s="74"/>
      <c r="AC300" s="74"/>
      <c r="AD300" s="221"/>
      <c r="AE300" s="74"/>
      <c r="AF300" s="74"/>
      <c r="AG300" s="88"/>
      <c r="AH300" s="88"/>
      <c r="AI300" s="88"/>
      <c r="AJ300" s="88"/>
      <c r="AK300" s="88"/>
      <c r="AL300" s="88"/>
      <c r="AM300" s="88"/>
    </row>
    <row r="301" spans="1:39" x14ac:dyDescent="0.15">
      <c r="A301" s="84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88"/>
      <c r="W301" s="87"/>
      <c r="X301" s="87"/>
      <c r="Y301" s="87"/>
      <c r="Z301" s="86"/>
      <c r="AA301" s="88"/>
      <c r="AB301" s="74"/>
      <c r="AC301" s="74"/>
      <c r="AD301" s="221"/>
      <c r="AE301" s="74"/>
      <c r="AF301" s="74"/>
      <c r="AG301" s="88"/>
      <c r="AH301" s="88"/>
      <c r="AI301" s="88"/>
      <c r="AJ301" s="88"/>
      <c r="AK301" s="88"/>
      <c r="AL301" s="88"/>
      <c r="AM301" s="88"/>
    </row>
    <row r="302" spans="1:39" x14ac:dyDescent="0.15">
      <c r="A302" s="84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88"/>
      <c r="W302" s="87"/>
      <c r="X302" s="87"/>
      <c r="Y302" s="87"/>
      <c r="Z302" s="86"/>
      <c r="AA302" s="88"/>
      <c r="AB302" s="74"/>
      <c r="AC302" s="74"/>
      <c r="AD302" s="221"/>
      <c r="AE302" s="74"/>
      <c r="AF302" s="74"/>
      <c r="AG302" s="88"/>
      <c r="AH302" s="88"/>
      <c r="AI302" s="88"/>
      <c r="AJ302" s="88"/>
      <c r="AK302" s="88"/>
      <c r="AL302" s="88"/>
      <c r="AM302" s="88"/>
    </row>
    <row r="303" spans="1:39" x14ac:dyDescent="0.15">
      <c r="A303" s="84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88"/>
      <c r="W303" s="87"/>
      <c r="X303" s="87"/>
      <c r="Y303" s="87"/>
      <c r="Z303" s="86"/>
      <c r="AA303" s="88"/>
      <c r="AB303" s="74"/>
      <c r="AC303" s="74"/>
      <c r="AD303" s="221"/>
      <c r="AE303" s="74"/>
      <c r="AF303" s="74"/>
      <c r="AG303" s="88"/>
      <c r="AH303" s="88"/>
      <c r="AI303" s="88"/>
      <c r="AJ303" s="88"/>
      <c r="AK303" s="88"/>
      <c r="AL303" s="88"/>
      <c r="AM303" s="88"/>
    </row>
    <row r="304" spans="1:39" x14ac:dyDescent="0.15">
      <c r="A304" s="84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88"/>
      <c r="W304" s="87"/>
      <c r="X304" s="87"/>
      <c r="Y304" s="87"/>
      <c r="Z304" s="86"/>
      <c r="AA304" s="88"/>
      <c r="AB304" s="74"/>
      <c r="AC304" s="74"/>
      <c r="AD304" s="221"/>
      <c r="AE304" s="74"/>
      <c r="AF304" s="74"/>
      <c r="AG304" s="88"/>
      <c r="AH304" s="88"/>
      <c r="AI304" s="88"/>
      <c r="AJ304" s="88"/>
      <c r="AK304" s="88"/>
      <c r="AL304" s="88"/>
      <c r="AM304" s="88"/>
    </row>
    <row r="305" spans="1:39" x14ac:dyDescent="0.15">
      <c r="A305" s="84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88"/>
      <c r="W305" s="87"/>
      <c r="X305" s="87"/>
      <c r="Y305" s="87"/>
      <c r="Z305" s="86"/>
      <c r="AA305" s="88"/>
      <c r="AB305" s="74"/>
      <c r="AC305" s="74"/>
      <c r="AD305" s="221"/>
      <c r="AE305" s="74"/>
      <c r="AF305" s="74"/>
      <c r="AG305" s="88"/>
      <c r="AH305" s="88"/>
      <c r="AI305" s="88"/>
      <c r="AJ305" s="88"/>
      <c r="AK305" s="88"/>
      <c r="AL305" s="88"/>
      <c r="AM305" s="88"/>
    </row>
    <row r="306" spans="1:39" x14ac:dyDescent="0.15">
      <c r="A306" s="84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88"/>
      <c r="W306" s="87"/>
      <c r="X306" s="87"/>
      <c r="Y306" s="87"/>
      <c r="Z306" s="86"/>
      <c r="AA306" s="88"/>
      <c r="AB306" s="74"/>
      <c r="AC306" s="74"/>
      <c r="AD306" s="221"/>
      <c r="AE306" s="74"/>
      <c r="AF306" s="74"/>
      <c r="AG306" s="88"/>
      <c r="AH306" s="88"/>
      <c r="AI306" s="88"/>
      <c r="AJ306" s="88"/>
      <c r="AK306" s="88"/>
      <c r="AL306" s="88"/>
      <c r="AM306" s="88"/>
    </row>
    <row r="307" spans="1:39" x14ac:dyDescent="0.15">
      <c r="A307" s="84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88"/>
      <c r="W307" s="87"/>
      <c r="X307" s="87"/>
      <c r="Y307" s="87"/>
      <c r="Z307" s="86"/>
      <c r="AA307" s="88"/>
      <c r="AB307" s="74"/>
      <c r="AC307" s="74"/>
      <c r="AD307" s="221"/>
      <c r="AE307" s="74"/>
      <c r="AF307" s="74"/>
      <c r="AG307" s="88"/>
      <c r="AH307" s="88"/>
      <c r="AI307" s="88"/>
      <c r="AJ307" s="88"/>
      <c r="AK307" s="88"/>
      <c r="AL307" s="88"/>
      <c r="AM307" s="88"/>
    </row>
    <row r="308" spans="1:39" x14ac:dyDescent="0.15">
      <c r="A308" s="84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88"/>
      <c r="W308" s="87"/>
      <c r="X308" s="87"/>
      <c r="Y308" s="87"/>
      <c r="Z308" s="86"/>
      <c r="AA308" s="88"/>
      <c r="AB308" s="74"/>
      <c r="AC308" s="74"/>
      <c r="AD308" s="221"/>
      <c r="AE308" s="74"/>
      <c r="AF308" s="74"/>
      <c r="AG308" s="88"/>
      <c r="AH308" s="88"/>
      <c r="AI308" s="88"/>
      <c r="AJ308" s="88"/>
      <c r="AK308" s="88"/>
      <c r="AL308" s="88"/>
      <c r="AM308" s="88"/>
    </row>
    <row r="309" spans="1:39" x14ac:dyDescent="0.15">
      <c r="A309" s="84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88"/>
      <c r="W309" s="87"/>
      <c r="X309" s="87"/>
      <c r="Y309" s="87"/>
      <c r="Z309" s="86"/>
      <c r="AA309" s="88"/>
      <c r="AB309" s="74"/>
      <c r="AC309" s="74"/>
      <c r="AD309" s="221"/>
      <c r="AE309" s="74"/>
      <c r="AF309" s="74"/>
      <c r="AG309" s="88"/>
      <c r="AH309" s="88"/>
      <c r="AI309" s="88"/>
      <c r="AJ309" s="88"/>
      <c r="AK309" s="88"/>
      <c r="AL309" s="88"/>
      <c r="AM309" s="88"/>
    </row>
    <row r="310" spans="1:39" x14ac:dyDescent="0.15">
      <c r="A310" s="84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88"/>
      <c r="W310" s="87"/>
      <c r="X310" s="87"/>
      <c r="Y310" s="87"/>
      <c r="Z310" s="86"/>
      <c r="AA310" s="88"/>
      <c r="AB310" s="74"/>
      <c r="AC310" s="74"/>
      <c r="AD310" s="221"/>
      <c r="AE310" s="74"/>
      <c r="AF310" s="74"/>
      <c r="AG310" s="88"/>
      <c r="AH310" s="88"/>
      <c r="AI310" s="88"/>
      <c r="AJ310" s="88"/>
      <c r="AK310" s="88"/>
      <c r="AL310" s="88"/>
      <c r="AM310" s="88"/>
    </row>
    <row r="311" spans="1:39" x14ac:dyDescent="0.15">
      <c r="A311" s="84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88"/>
      <c r="W311" s="87"/>
      <c r="X311" s="87"/>
      <c r="Y311" s="87"/>
      <c r="Z311" s="86"/>
      <c r="AA311" s="88"/>
      <c r="AB311" s="74"/>
      <c r="AC311" s="74"/>
      <c r="AD311" s="221"/>
      <c r="AE311" s="74"/>
      <c r="AF311" s="74"/>
      <c r="AG311" s="88"/>
      <c r="AH311" s="88"/>
      <c r="AI311" s="88"/>
      <c r="AJ311" s="88"/>
      <c r="AK311" s="88"/>
      <c r="AL311" s="88"/>
      <c r="AM311" s="88"/>
    </row>
    <row r="312" spans="1:39" x14ac:dyDescent="0.15">
      <c r="A312" s="84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88"/>
      <c r="W312" s="87"/>
      <c r="X312" s="87"/>
      <c r="Y312" s="87"/>
      <c r="Z312" s="86"/>
      <c r="AA312" s="88"/>
      <c r="AB312" s="74"/>
      <c r="AC312" s="74"/>
      <c r="AD312" s="221"/>
      <c r="AE312" s="74"/>
      <c r="AF312" s="74"/>
      <c r="AG312" s="88"/>
      <c r="AH312" s="88"/>
      <c r="AI312" s="88"/>
      <c r="AJ312" s="88"/>
      <c r="AK312" s="88"/>
      <c r="AL312" s="88"/>
      <c r="AM312" s="88"/>
    </row>
    <row r="313" spans="1:39" x14ac:dyDescent="0.15">
      <c r="A313" s="84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88"/>
      <c r="W313" s="87"/>
      <c r="X313" s="87"/>
      <c r="Y313" s="87"/>
      <c r="Z313" s="86"/>
      <c r="AA313" s="88"/>
      <c r="AB313" s="74"/>
      <c r="AC313" s="74"/>
      <c r="AD313" s="221"/>
      <c r="AE313" s="74"/>
      <c r="AF313" s="74"/>
      <c r="AG313" s="88"/>
      <c r="AH313" s="88"/>
      <c r="AI313" s="88"/>
      <c r="AJ313" s="88"/>
      <c r="AK313" s="88"/>
      <c r="AL313" s="88"/>
      <c r="AM313" s="88"/>
    </row>
    <row r="314" spans="1:39" x14ac:dyDescent="0.15">
      <c r="A314" s="84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88"/>
      <c r="W314" s="87"/>
      <c r="X314" s="87"/>
      <c r="Y314" s="87"/>
      <c r="Z314" s="86"/>
      <c r="AA314" s="88"/>
      <c r="AB314" s="74"/>
      <c r="AC314" s="74"/>
      <c r="AD314" s="221"/>
      <c r="AE314" s="74"/>
      <c r="AF314" s="74"/>
      <c r="AG314" s="88"/>
      <c r="AH314" s="88"/>
      <c r="AI314" s="88"/>
      <c r="AJ314" s="88"/>
      <c r="AK314" s="88"/>
      <c r="AL314" s="88"/>
      <c r="AM314" s="88"/>
    </row>
    <row r="315" spans="1:39" x14ac:dyDescent="0.15">
      <c r="A315" s="84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88"/>
      <c r="W315" s="87"/>
      <c r="X315" s="87"/>
      <c r="Y315" s="87"/>
      <c r="Z315" s="86"/>
      <c r="AA315" s="88"/>
      <c r="AB315" s="74"/>
      <c r="AC315" s="74"/>
      <c r="AD315" s="221"/>
      <c r="AE315" s="74"/>
      <c r="AF315" s="74"/>
      <c r="AG315" s="88"/>
      <c r="AH315" s="88"/>
      <c r="AI315" s="88"/>
      <c r="AJ315" s="88"/>
      <c r="AK315" s="88"/>
      <c r="AL315" s="88"/>
      <c r="AM315" s="88"/>
    </row>
    <row r="316" spans="1:39" x14ac:dyDescent="0.15">
      <c r="A316" s="84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88"/>
      <c r="W316" s="87"/>
      <c r="X316" s="87"/>
      <c r="Y316" s="87"/>
      <c r="Z316" s="86"/>
      <c r="AA316" s="88"/>
      <c r="AB316" s="74"/>
      <c r="AC316" s="74"/>
      <c r="AD316" s="221"/>
      <c r="AE316" s="74"/>
      <c r="AF316" s="74"/>
      <c r="AG316" s="88"/>
      <c r="AH316" s="88"/>
      <c r="AI316" s="88"/>
      <c r="AJ316" s="88"/>
      <c r="AK316" s="88"/>
      <c r="AL316" s="88"/>
      <c r="AM316" s="88"/>
    </row>
    <row r="317" spans="1:39" x14ac:dyDescent="0.15">
      <c r="A317" s="84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88"/>
      <c r="W317" s="87"/>
      <c r="X317" s="87"/>
      <c r="Y317" s="87"/>
      <c r="Z317" s="86"/>
      <c r="AA317" s="88"/>
      <c r="AB317" s="74"/>
      <c r="AC317" s="74"/>
      <c r="AD317" s="221"/>
      <c r="AE317" s="74"/>
      <c r="AF317" s="74"/>
      <c r="AG317" s="88"/>
      <c r="AH317" s="88"/>
      <c r="AI317" s="88"/>
      <c r="AJ317" s="88"/>
      <c r="AK317" s="88"/>
      <c r="AL317" s="88"/>
      <c r="AM317" s="88"/>
    </row>
    <row r="318" spans="1:39" x14ac:dyDescent="0.15">
      <c r="A318" s="84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88"/>
      <c r="W318" s="87"/>
      <c r="X318" s="87"/>
      <c r="Y318" s="87"/>
      <c r="Z318" s="86"/>
      <c r="AA318" s="88"/>
      <c r="AB318" s="74"/>
      <c r="AC318" s="74"/>
      <c r="AD318" s="221"/>
      <c r="AE318" s="74"/>
      <c r="AF318" s="74"/>
      <c r="AG318" s="88"/>
      <c r="AH318" s="88"/>
      <c r="AI318" s="88"/>
      <c r="AJ318" s="88"/>
      <c r="AK318" s="88"/>
      <c r="AL318" s="88"/>
      <c r="AM318" s="88"/>
    </row>
    <row r="319" spans="1:39" x14ac:dyDescent="0.15">
      <c r="A319" s="84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88"/>
      <c r="W319" s="87"/>
      <c r="X319" s="87"/>
      <c r="Y319" s="87"/>
      <c r="Z319" s="86"/>
      <c r="AA319" s="88"/>
      <c r="AB319" s="74"/>
      <c r="AC319" s="74"/>
      <c r="AD319" s="221"/>
      <c r="AE319" s="74"/>
      <c r="AF319" s="74"/>
      <c r="AG319" s="88"/>
      <c r="AH319" s="88"/>
      <c r="AI319" s="88"/>
      <c r="AJ319" s="88"/>
      <c r="AK319" s="88"/>
      <c r="AL319" s="88"/>
      <c r="AM319" s="88"/>
    </row>
    <row r="320" spans="1:39" x14ac:dyDescent="0.15">
      <c r="A320" s="84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88"/>
      <c r="W320" s="87"/>
      <c r="X320" s="87"/>
      <c r="Y320" s="87"/>
      <c r="Z320" s="86"/>
      <c r="AA320" s="88"/>
      <c r="AB320" s="74"/>
      <c r="AC320" s="74"/>
      <c r="AD320" s="221"/>
      <c r="AE320" s="74"/>
      <c r="AF320" s="74"/>
      <c r="AG320" s="88"/>
      <c r="AH320" s="88"/>
      <c r="AI320" s="88"/>
      <c r="AJ320" s="88"/>
      <c r="AK320" s="88"/>
      <c r="AL320" s="88"/>
      <c r="AM320" s="88"/>
    </row>
    <row r="321" spans="1:39" x14ac:dyDescent="0.15">
      <c r="A321" s="84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88"/>
      <c r="W321" s="87"/>
      <c r="X321" s="87"/>
      <c r="Y321" s="87"/>
      <c r="Z321" s="86"/>
      <c r="AA321" s="88"/>
      <c r="AB321" s="74"/>
      <c r="AC321" s="74"/>
      <c r="AD321" s="221"/>
      <c r="AE321" s="74"/>
      <c r="AF321" s="74"/>
      <c r="AG321" s="88"/>
      <c r="AH321" s="88"/>
      <c r="AI321" s="88"/>
      <c r="AJ321" s="88"/>
      <c r="AK321" s="88"/>
      <c r="AL321" s="88"/>
      <c r="AM321" s="88"/>
    </row>
    <row r="322" spans="1:39" x14ac:dyDescent="0.15">
      <c r="A322" s="84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88"/>
      <c r="W322" s="87"/>
      <c r="X322" s="87"/>
      <c r="Y322" s="87"/>
      <c r="Z322" s="86"/>
      <c r="AA322" s="88"/>
      <c r="AB322" s="74"/>
      <c r="AC322" s="74"/>
      <c r="AD322" s="221"/>
      <c r="AE322" s="74"/>
      <c r="AF322" s="74"/>
      <c r="AG322" s="88"/>
      <c r="AH322" s="88"/>
      <c r="AI322" s="88"/>
      <c r="AJ322" s="88"/>
      <c r="AK322" s="88"/>
      <c r="AL322" s="88"/>
      <c r="AM322" s="88"/>
    </row>
    <row r="323" spans="1:39" x14ac:dyDescent="0.15">
      <c r="A323" s="84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88"/>
      <c r="W323" s="87"/>
      <c r="X323" s="87"/>
      <c r="Y323" s="87"/>
      <c r="Z323" s="86"/>
      <c r="AA323" s="88"/>
      <c r="AB323" s="74"/>
      <c r="AC323" s="74"/>
      <c r="AD323" s="221"/>
      <c r="AE323" s="74"/>
      <c r="AF323" s="74"/>
      <c r="AG323" s="88"/>
      <c r="AH323" s="88"/>
      <c r="AI323" s="88"/>
      <c r="AJ323" s="88"/>
      <c r="AK323" s="88"/>
      <c r="AL323" s="88"/>
      <c r="AM323" s="88"/>
    </row>
    <row r="324" spans="1:39" x14ac:dyDescent="0.15">
      <c r="A324" s="84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88"/>
      <c r="W324" s="87"/>
      <c r="X324" s="87"/>
      <c r="Y324" s="87"/>
      <c r="Z324" s="86"/>
      <c r="AA324" s="88"/>
      <c r="AB324" s="74"/>
      <c r="AC324" s="74"/>
      <c r="AD324" s="221"/>
      <c r="AE324" s="74"/>
      <c r="AF324" s="74"/>
      <c r="AG324" s="88"/>
      <c r="AH324" s="88"/>
      <c r="AI324" s="88"/>
      <c r="AJ324" s="88"/>
      <c r="AK324" s="88"/>
      <c r="AL324" s="88"/>
      <c r="AM324" s="88"/>
    </row>
    <row r="325" spans="1:39" x14ac:dyDescent="0.15">
      <c r="A325" s="84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88"/>
      <c r="W325" s="87"/>
      <c r="X325" s="87"/>
      <c r="Y325" s="87"/>
      <c r="Z325" s="86"/>
      <c r="AA325" s="88"/>
      <c r="AB325" s="74"/>
      <c r="AC325" s="74"/>
      <c r="AD325" s="221"/>
      <c r="AE325" s="74"/>
      <c r="AF325" s="74"/>
      <c r="AG325" s="88"/>
      <c r="AH325" s="88"/>
      <c r="AI325" s="88"/>
      <c r="AJ325" s="88"/>
      <c r="AK325" s="88"/>
      <c r="AL325" s="88"/>
      <c r="AM325" s="88"/>
    </row>
  </sheetData>
  <sheetProtection algorithmName="SHA-512" hashValue="tbdUpJiiLkbxQ1I3aJppV8C/fioAKvb+/YSWyq/cRQTw4VB0cEftDVVtWxNcOn0W9gPmxd625tRdiOfuokHurQ==" saltValue="SNHe8NnuHk0Iw8k2LtGM0g==" spinCount="100000" sheet="1" selectLockedCells="1"/>
  <mergeCells count="288">
    <mergeCell ref="X16:AC16"/>
    <mergeCell ref="X17:AC17"/>
    <mergeCell ref="D52:E52"/>
    <mergeCell ref="H52:I52"/>
    <mergeCell ref="L52:M52"/>
    <mergeCell ref="P52:Q52"/>
    <mergeCell ref="T52:U52"/>
    <mergeCell ref="B51:E51"/>
    <mergeCell ref="F51:I51"/>
    <mergeCell ref="J51:M51"/>
    <mergeCell ref="N51:Q51"/>
    <mergeCell ref="R51:U51"/>
    <mergeCell ref="AB51:AB52"/>
    <mergeCell ref="AB49:AB50"/>
    <mergeCell ref="AC49:AC50"/>
    <mergeCell ref="B50:E50"/>
    <mergeCell ref="F50:I50"/>
    <mergeCell ref="J50:M50"/>
    <mergeCell ref="N50:Q50"/>
    <mergeCell ref="R50:U50"/>
    <mergeCell ref="B49:E49"/>
    <mergeCell ref="F49:I49"/>
    <mergeCell ref="J49:M49"/>
    <mergeCell ref="N49:Q49"/>
    <mergeCell ref="AD49:AD50"/>
    <mergeCell ref="W49:AA50"/>
    <mergeCell ref="AC51:AC52"/>
    <mergeCell ref="AD51:AD52"/>
    <mergeCell ref="X18:AC18"/>
    <mergeCell ref="X29:AC29"/>
    <mergeCell ref="Y32:AC32"/>
    <mergeCell ref="X27:AC27"/>
    <mergeCell ref="X28:AC28"/>
    <mergeCell ref="W47:AA48"/>
    <mergeCell ref="AB45:AB46"/>
    <mergeCell ref="AC45:AC46"/>
    <mergeCell ref="W43:AA44"/>
    <mergeCell ref="AB41:AB42"/>
    <mergeCell ref="AC41:AC42"/>
    <mergeCell ref="AB39:AB40"/>
    <mergeCell ref="AC39:AC40"/>
    <mergeCell ref="AD39:AD40"/>
    <mergeCell ref="W39:AA40"/>
    <mergeCell ref="Y19:AC19"/>
    <mergeCell ref="Y20:AC20"/>
    <mergeCell ref="AA22:AC22"/>
    <mergeCell ref="W36:AC37"/>
    <mergeCell ref="R49:U49"/>
    <mergeCell ref="B48:E48"/>
    <mergeCell ref="F48:I48"/>
    <mergeCell ref="J48:M48"/>
    <mergeCell ref="N48:Q48"/>
    <mergeCell ref="R48:U48"/>
    <mergeCell ref="B47:E47"/>
    <mergeCell ref="F47:I47"/>
    <mergeCell ref="J47:M47"/>
    <mergeCell ref="N47:Q47"/>
    <mergeCell ref="R47:U47"/>
    <mergeCell ref="R43:U43"/>
    <mergeCell ref="R45:U45"/>
    <mergeCell ref="W45:AA46"/>
    <mergeCell ref="AB47:AB48"/>
    <mergeCell ref="AC47:AC48"/>
    <mergeCell ref="AD47:AD48"/>
    <mergeCell ref="AD45:AD46"/>
    <mergeCell ref="B46:E46"/>
    <mergeCell ref="F46:I46"/>
    <mergeCell ref="J46:M46"/>
    <mergeCell ref="N46:Q46"/>
    <mergeCell ref="R46:U46"/>
    <mergeCell ref="B45:E45"/>
    <mergeCell ref="F45:I45"/>
    <mergeCell ref="J45:M45"/>
    <mergeCell ref="N45:Q45"/>
    <mergeCell ref="R41:U41"/>
    <mergeCell ref="W41:AA42"/>
    <mergeCell ref="AB43:AB44"/>
    <mergeCell ref="AC43:AC44"/>
    <mergeCell ref="AD43:AD44"/>
    <mergeCell ref="AD41:AD42"/>
    <mergeCell ref="B42:E42"/>
    <mergeCell ref="F42:I42"/>
    <mergeCell ref="J42:M42"/>
    <mergeCell ref="N42:Q42"/>
    <mergeCell ref="R42:U42"/>
    <mergeCell ref="B41:E41"/>
    <mergeCell ref="F41:I41"/>
    <mergeCell ref="J41:M41"/>
    <mergeCell ref="N41:Q41"/>
    <mergeCell ref="B44:E44"/>
    <mergeCell ref="F44:I44"/>
    <mergeCell ref="J44:M44"/>
    <mergeCell ref="N44:Q44"/>
    <mergeCell ref="R44:U44"/>
    <mergeCell ref="B43:E43"/>
    <mergeCell ref="F43:I43"/>
    <mergeCell ref="J43:M43"/>
    <mergeCell ref="N43:Q43"/>
    <mergeCell ref="B40:E40"/>
    <mergeCell ref="F40:I40"/>
    <mergeCell ref="J40:M40"/>
    <mergeCell ref="N40:Q40"/>
    <mergeCell ref="R40:U40"/>
    <mergeCell ref="B39:E39"/>
    <mergeCell ref="F39:I39"/>
    <mergeCell ref="J39:M39"/>
    <mergeCell ref="N39:Q39"/>
    <mergeCell ref="R39:U39"/>
    <mergeCell ref="B37:E37"/>
    <mergeCell ref="F37:I37"/>
    <mergeCell ref="J37:M37"/>
    <mergeCell ref="N37:Q37"/>
    <mergeCell ref="R37:U37"/>
    <mergeCell ref="B38:E38"/>
    <mergeCell ref="F38:I38"/>
    <mergeCell ref="J38:M38"/>
    <mergeCell ref="N38:Q38"/>
    <mergeCell ref="R38:U38"/>
    <mergeCell ref="B36:E36"/>
    <mergeCell ref="F36:I36"/>
    <mergeCell ref="J36:M36"/>
    <mergeCell ref="N36:Q36"/>
    <mergeCell ref="R36:U36"/>
    <mergeCell ref="B35:E35"/>
    <mergeCell ref="F35:I35"/>
    <mergeCell ref="J35:M35"/>
    <mergeCell ref="N35:Q35"/>
    <mergeCell ref="R35:U35"/>
    <mergeCell ref="B34:E34"/>
    <mergeCell ref="F34:I34"/>
    <mergeCell ref="B30:E30"/>
    <mergeCell ref="F30:I30"/>
    <mergeCell ref="AA33:AC33"/>
    <mergeCell ref="B32:E32"/>
    <mergeCell ref="F32:I32"/>
    <mergeCell ref="J32:M32"/>
    <mergeCell ref="N32:Q32"/>
    <mergeCell ref="R32:U32"/>
    <mergeCell ref="J34:M34"/>
    <mergeCell ref="N34:Q34"/>
    <mergeCell ref="R34:U34"/>
    <mergeCell ref="Y34:AC34"/>
    <mergeCell ref="B33:E33"/>
    <mergeCell ref="F33:I33"/>
    <mergeCell ref="J33:M33"/>
    <mergeCell ref="N33:Q33"/>
    <mergeCell ref="R33:U33"/>
    <mergeCell ref="W33:X33"/>
    <mergeCell ref="B25:E25"/>
    <mergeCell ref="F25:I25"/>
    <mergeCell ref="J25:M25"/>
    <mergeCell ref="N25:Q25"/>
    <mergeCell ref="R25:U25"/>
    <mergeCell ref="F27:I27"/>
    <mergeCell ref="J27:M27"/>
    <mergeCell ref="N26:Q26"/>
    <mergeCell ref="R26:U26"/>
    <mergeCell ref="B26:E26"/>
    <mergeCell ref="F26:I26"/>
    <mergeCell ref="J26:M26"/>
    <mergeCell ref="N27:Q27"/>
    <mergeCell ref="R27:U27"/>
    <mergeCell ref="B28:E28"/>
    <mergeCell ref="F28:I28"/>
    <mergeCell ref="J28:M28"/>
    <mergeCell ref="N28:Q28"/>
    <mergeCell ref="R28:U28"/>
    <mergeCell ref="B27:E27"/>
    <mergeCell ref="J30:M30"/>
    <mergeCell ref="N30:Q30"/>
    <mergeCell ref="R30:U30"/>
    <mergeCell ref="B23:E23"/>
    <mergeCell ref="F23:I23"/>
    <mergeCell ref="J23:M23"/>
    <mergeCell ref="N23:Q23"/>
    <mergeCell ref="R23:U23"/>
    <mergeCell ref="Y35:AC35"/>
    <mergeCell ref="Y30:AC30"/>
    <mergeCell ref="W25:AC26"/>
    <mergeCell ref="N24:Q24"/>
    <mergeCell ref="R24:U24"/>
    <mergeCell ref="B24:E24"/>
    <mergeCell ref="F24:I24"/>
    <mergeCell ref="J24:M24"/>
    <mergeCell ref="B29:E29"/>
    <mergeCell ref="F29:I29"/>
    <mergeCell ref="J29:M29"/>
    <mergeCell ref="Y31:AC31"/>
    <mergeCell ref="N29:Q29"/>
    <mergeCell ref="R29:U29"/>
    <mergeCell ref="B31:E31"/>
    <mergeCell ref="F31:I31"/>
    <mergeCell ref="J31:M31"/>
    <mergeCell ref="N31:Q31"/>
    <mergeCell ref="R31:U31"/>
    <mergeCell ref="B21:E21"/>
    <mergeCell ref="F21:I21"/>
    <mergeCell ref="J21:M21"/>
    <mergeCell ref="N21:Q21"/>
    <mergeCell ref="R21:U21"/>
    <mergeCell ref="Y21:AC21"/>
    <mergeCell ref="B22:E22"/>
    <mergeCell ref="F22:I22"/>
    <mergeCell ref="J22:M22"/>
    <mergeCell ref="N22:Q22"/>
    <mergeCell ref="R22:U22"/>
    <mergeCell ref="W22:X22"/>
    <mergeCell ref="B20:E20"/>
    <mergeCell ref="F20:I20"/>
    <mergeCell ref="J20:M20"/>
    <mergeCell ref="N20:Q20"/>
    <mergeCell ref="R20:U20"/>
    <mergeCell ref="B19:E19"/>
    <mergeCell ref="F19:I19"/>
    <mergeCell ref="J19:M19"/>
    <mergeCell ref="N19:Q19"/>
    <mergeCell ref="R19:U19"/>
    <mergeCell ref="B17:E17"/>
    <mergeCell ref="F17:I17"/>
    <mergeCell ref="J17:M17"/>
    <mergeCell ref="N17:Q17"/>
    <mergeCell ref="R17:U17"/>
    <mergeCell ref="B18:E18"/>
    <mergeCell ref="F18:I18"/>
    <mergeCell ref="J18:M18"/>
    <mergeCell ref="N18:Q18"/>
    <mergeCell ref="R18:U18"/>
    <mergeCell ref="B16:E16"/>
    <mergeCell ref="F16:I16"/>
    <mergeCell ref="J16:M16"/>
    <mergeCell ref="N16:Q16"/>
    <mergeCell ref="R16:U16"/>
    <mergeCell ref="B15:E15"/>
    <mergeCell ref="F15:I15"/>
    <mergeCell ref="J15:M15"/>
    <mergeCell ref="N15:Q15"/>
    <mergeCell ref="R15:U15"/>
    <mergeCell ref="Y13:AC13"/>
    <mergeCell ref="B12:E12"/>
    <mergeCell ref="F12:I12"/>
    <mergeCell ref="J12:M12"/>
    <mergeCell ref="N12:Q12"/>
    <mergeCell ref="R12:U12"/>
    <mergeCell ref="B14:E14"/>
    <mergeCell ref="F14:I14"/>
    <mergeCell ref="J14:M14"/>
    <mergeCell ref="N14:Q14"/>
    <mergeCell ref="R14:U14"/>
    <mergeCell ref="B13:E13"/>
    <mergeCell ref="F13:I13"/>
    <mergeCell ref="J13:M13"/>
    <mergeCell ref="N13:Q13"/>
    <mergeCell ref="R13:U13"/>
    <mergeCell ref="W12:X12"/>
    <mergeCell ref="AA12:AC12"/>
    <mergeCell ref="W14:AC15"/>
    <mergeCell ref="R10:U10"/>
    <mergeCell ref="X10:AC10"/>
    <mergeCell ref="G6:O6"/>
    <mergeCell ref="B8:E9"/>
    <mergeCell ref="F8:I9"/>
    <mergeCell ref="J8:M9"/>
    <mergeCell ref="N8:Q9"/>
    <mergeCell ref="R8:U9"/>
    <mergeCell ref="B11:E11"/>
    <mergeCell ref="F11:I11"/>
    <mergeCell ref="J11:M11"/>
    <mergeCell ref="N11:Q11"/>
    <mergeCell ref="R11:U11"/>
    <mergeCell ref="W8:AC9"/>
    <mergeCell ref="B10:E10"/>
    <mergeCell ref="F10:I10"/>
    <mergeCell ref="J10:M10"/>
    <mergeCell ref="N10:Q10"/>
    <mergeCell ref="Y11:AC11"/>
    <mergeCell ref="A1:E1"/>
    <mergeCell ref="AA1:AC1"/>
    <mergeCell ref="AA2:AC2"/>
    <mergeCell ref="G3:O3"/>
    <mergeCell ref="Q3:U3"/>
    <mergeCell ref="AA3:AC3"/>
    <mergeCell ref="G4:O4"/>
    <mergeCell ref="Q4:R5"/>
    <mergeCell ref="S4:S5"/>
    <mergeCell ref="T4:U5"/>
    <mergeCell ref="AA4:AC4"/>
    <mergeCell ref="G5:O5"/>
    <mergeCell ref="Y5:Z5"/>
  </mergeCells>
  <conditionalFormatting sqref="B10:U51">
    <cfRule type="containsText" dxfId="36" priority="1" stopIfTrue="1" operator="containsText" text="CSHS">
      <formula>NOT(ISERROR(SEARCH("CSHS",B10)))</formula>
    </cfRule>
    <cfRule type="containsText" dxfId="35" priority="2" stopIfTrue="1" operator="containsText" text="CIR12">
      <formula>NOT(ISERROR(SEARCH("CIR12",B10)))</formula>
    </cfRule>
    <cfRule type="containsText" dxfId="34" priority="3" stopIfTrue="1" operator="containsText" text="CTES">
      <formula>NOT(ISERROR(SEARCH("CTES",B10)))</formula>
    </cfRule>
    <cfRule type="cellIs" dxfId="33" priority="4" stopIfTrue="1" operator="equal">
      <formula>"El 2 PM"</formula>
    </cfRule>
    <cfRule type="cellIs" dxfId="32" priority="5" stopIfTrue="1" operator="equal">
      <formula>"El 2 VC"</formula>
    </cfRule>
    <cfRule type="cellIs" dxfId="31" priority="6" stopIfTrue="1" operator="equal">
      <formula>"El 2 HC"</formula>
    </cfRule>
    <cfRule type="containsText" dxfId="30" priority="12" stopIfTrue="1" operator="containsText" text="REG VC">
      <formula>NOT(ISERROR(SEARCH("REG VC",B10)))</formula>
    </cfRule>
    <cfRule type="cellIs" dxfId="29" priority="13" stopIfTrue="1" operator="equal">
      <formula>"Etabt"</formula>
    </cfRule>
    <cfRule type="cellIs" dxfId="28" priority="14" stopIfTrue="1" operator="equal">
      <formula>"Circo"</formula>
    </cfRule>
    <cfRule type="cellIs" dxfId="27" priority="15" stopIfTrue="1" operator="equal">
      <formula>"DGEE"</formula>
    </cfRule>
    <cfRule type="cellIs" dxfId="26" priority="34" stopIfTrue="1" operator="equal">
      <formula>"Ecole"</formula>
    </cfRule>
    <cfRule type="cellIs" dxfId="25" priority="36" stopIfTrue="1" operator="equal">
      <formula>"AVS-DEP"</formula>
    </cfRule>
    <cfRule type="cellIs" dxfId="24" priority="37" stopIfTrue="1" operator="equal">
      <formula>"DS PM"</formula>
    </cfRule>
    <cfRule type="cellIs" dxfId="23" priority="38" stopIfTrue="1" operator="equal">
      <formula>"CLA REF"</formula>
    </cfRule>
    <cfRule type="cellIs" dxfId="22" priority="39" stopIfTrue="1" operator="equal">
      <formula>"DS HC"</formula>
    </cfRule>
    <cfRule type="cellIs" dxfId="21" priority="40" stopIfTrue="1" operator="equal">
      <formula>"Gris"</formula>
    </cfRule>
    <cfRule type="cellIs" dxfId="20" priority="41" stopIfTrue="1" operator="equal">
      <formula>"AVS-PM"</formula>
    </cfRule>
    <cfRule type="cellIs" dxfId="19" priority="42" stopIfTrue="1" operator="equal">
      <formula>"El 1 PM"</formula>
    </cfRule>
    <cfRule type="cellIs" dxfId="18" priority="43" stopIfTrue="1" operator="equal">
      <formula>"El 1 VC"</formula>
    </cfRule>
    <cfRule type="cellIs" dxfId="17" priority="44" stopIfTrue="1" operator="equal">
      <formula>"El 1 HC"</formula>
    </cfRule>
  </conditionalFormatting>
  <conditionalFormatting sqref="Q4:R5">
    <cfRule type="cellIs" dxfId="16" priority="29" stopIfTrue="1" operator="lessThan">
      <formula>39</formula>
    </cfRule>
    <cfRule type="cellIs" dxfId="15" priority="30" stopIfTrue="1" operator="greaterThan">
      <formula>39</formula>
    </cfRule>
  </conditionalFormatting>
  <conditionalFormatting sqref="W21:X21">
    <cfRule type="expression" dxfId="14" priority="79" stopIfTrue="1">
      <formula>AND(#REF!&gt;=#REF!,#REF!&gt;0)=TRUE</formula>
    </cfRule>
  </conditionalFormatting>
  <conditionalFormatting sqref="W32:X32">
    <cfRule type="expression" dxfId="13" priority="11" stopIfTrue="1">
      <formula>AND(#REF!&gt;=#REF!,#REF!&gt;0)=TRUE</formula>
    </cfRule>
  </conditionalFormatting>
  <conditionalFormatting sqref="W22:AA22">
    <cfRule type="expression" dxfId="12" priority="21" stopIfTrue="1">
      <formula>AND($Y$16&gt;=$Y$15,$AA$16&gt;0)=TRUE</formula>
    </cfRule>
  </conditionalFormatting>
  <conditionalFormatting sqref="W33:AA33">
    <cfRule type="expression" dxfId="11" priority="8" stopIfTrue="1">
      <formula>AND($Y$16&gt;=$Y$15,$AA$16&gt;0)=TRUE</formula>
    </cfRule>
  </conditionalFormatting>
  <conditionalFormatting sqref="W8:AC9 W16:AC16">
    <cfRule type="expression" dxfId="10" priority="28" stopIfTrue="1">
      <formula>AND($Y$16&gt;=$Y$15,$AA$16&gt;0)=TRUE</formula>
    </cfRule>
  </conditionalFormatting>
  <conditionalFormatting sqref="W8:AC9 W18:AC19">
    <cfRule type="expression" dxfId="9" priority="77" stopIfTrue="1">
      <formula>AND($Y$26&gt;=$Y$37,$AA$26&gt;0)=TRUE</formula>
    </cfRule>
  </conditionalFormatting>
  <conditionalFormatting sqref="W14:AC15 W22:AC22">
    <cfRule type="expression" dxfId="8" priority="16" stopIfTrue="1">
      <formula>AND($Y$22&gt;=$Y$21,$AA$22&gt;0)=TRUE</formula>
    </cfRule>
  </conditionalFormatting>
  <conditionalFormatting sqref="W25:AC26 W33:AC33">
    <cfRule type="expression" dxfId="7" priority="7" stopIfTrue="1">
      <formula>AND($Y$33&gt;=$Y$32,$AA$33&gt;0)=TRUE</formula>
    </cfRule>
  </conditionalFormatting>
  <conditionalFormatting sqref="W27:AC27">
    <cfRule type="expression" dxfId="6" priority="9" stopIfTrue="1">
      <formula>AND($Y$16&gt;=$Y$15,$AA$16&gt;0)=TRUE</formula>
    </cfRule>
  </conditionalFormatting>
  <conditionalFormatting sqref="W29:AC30">
    <cfRule type="expression" dxfId="5" priority="10" stopIfTrue="1">
      <formula>AND($Y$26&gt;=$Y$37,$AA$26&gt;0)=TRUE</formula>
    </cfRule>
  </conditionalFormatting>
  <conditionalFormatting sqref="Y52">
    <cfRule type="cellIs" dxfId="4" priority="31" stopIfTrue="1" operator="equal">
      <formula>39</formula>
    </cfRule>
    <cfRule type="cellIs" dxfId="3" priority="32" stopIfTrue="1" operator="lessThan">
      <formula>39</formula>
    </cfRule>
    <cfRule type="cellIs" dxfId="2" priority="33" stopIfTrue="1" operator="greaterThan">
      <formula>39</formula>
    </cfRule>
  </conditionalFormatting>
  <conditionalFormatting sqref="AE37:AE40">
    <cfRule type="cellIs" dxfId="1" priority="45" stopIfTrue="1" operator="equal">
      <formula>2</formula>
    </cfRule>
    <cfRule type="cellIs" dxfId="0" priority="46" stopIfTrue="1" operator="between">
      <formula>1</formula>
      <formula>1</formula>
    </cfRule>
  </conditionalFormatting>
  <dataValidations count="10">
    <dataValidation type="list" allowBlank="1" showInputMessage="1" showErrorMessage="1" sqref="X34 X11 X19 X30" xr:uid="{00000000-0002-0000-0200-000000000000}">
      <formula1>"Ecole,CJA,Collège,Lycée"</formula1>
    </dataValidation>
    <dataValidation type="whole" errorStyle="warning" operator="lessThanOrEqual" allowBlank="1" showInputMessage="1" showErrorMessage="1" errorTitle="fghjhgghj" error="jghkgjhk" sqref="Y22 Y33" xr:uid="{00000000-0002-0000-0200-000001000000}">
      <formula1>2</formula1>
    </dataValidation>
    <dataValidation type="list" showInputMessage="1" showErrorMessage="1" sqref="AH11" xr:uid="{00000000-0002-0000-0200-000002000000}">
      <formula1>"1,2,3,4,5,6,7,8,9,10,11,12,13,14,15"</formula1>
    </dataValidation>
    <dataValidation type="list" allowBlank="1" showInputMessage="1" showErrorMessage="1" sqref="AA1" xr:uid="{00000000-0002-0000-0200-000003000000}">
      <formula1>"2022/2023,2023/2024,2024/2025,2025/2026,2026/2027"</formula1>
    </dataValidation>
    <dataValidation type="list" showInputMessage="1" showErrorMessage="1" sqref="AA2" xr:uid="{00000000-0002-0000-0200-000004000000}">
      <formula1>"Tahiti EST,Tahiti OUEST,Tahiti SUD,Moorea,Australes,Tuamotu,Gambiers,Marquises,ISLV"</formula1>
    </dataValidation>
    <dataValidation type="list" allowBlank="1" showInputMessage="1" showErrorMessage="1" sqref="AA4" xr:uid="{00000000-0002-0000-0200-000006000000}">
      <formula1>"1,2,3,4,5,6,7,8,9,10,11,12"</formula1>
    </dataValidation>
    <dataValidation type="list" allowBlank="1" showInputMessage="1" showErrorMessage="1" promptTitle="CLIS1;CLIS2" sqref="X10:AC10" xr:uid="{00000000-0002-0000-0200-000007000000}">
      <formula1>"ULIS école TFA,ULIS école TFC,ULIS collège TFC,ULIS PRO lycée TFC"</formula1>
    </dataValidation>
    <dataValidation type="list" allowBlank="1" showInputMessage="1" showErrorMessage="1" sqref="Y21:AC21 Y32:AC32" xr:uid="{00000000-0002-0000-0200-000008000000}">
      <formula1>"1,2,3,4,5,6,7,8,9,10,11,12,13,14,15,16,17,18,19,20,21"</formula1>
    </dataValidation>
    <dataValidation type="list" allowBlank="1" showInputMessage="1" showErrorMessage="1" sqref="B10:U51" xr:uid="{00000000-0002-0000-0200-000009000000}">
      <formula1>"El 1 HC,El 1 VC,El 1 PM,El 2 HC,El 2 VC,El 2 PM,DS HC,REG VC,CLA REF,DS PM,AVS-PM,Circo,Ecole,DGEE,Etabt,CTES,CIR12,CSHS,AVS-DEP,"</formula1>
    </dataValidation>
    <dataValidation type="list" allowBlank="1" showInputMessage="1" showErrorMessage="1" sqref="AA3:AC3" xr:uid="{904FAFDA-D843-3749-BB6F-3F5D11B4F123}">
      <formula1>"1,2,3,4,5,6"</formula1>
    </dataValidation>
  </dataValidations>
  <pageMargins left="0.19685039370078741" right="0.19685039370078741" top="0.19685039370078741" bottom="0.19685039370078741" header="0" footer="0"/>
  <pageSetup paperSize="9" scale="97" orientation="portrait" horizontalDpi="4294967293" verticalDpi="4294967293" r:id="rId1"/>
  <headerFooter alignWithMargins="0"/>
  <ignoredErrors>
    <ignoredError sqref="Y12 AA12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Notice</vt:lpstr>
      <vt:lpstr>EDT individuel à compléter</vt:lpstr>
      <vt:lpstr>EDT collectif à compléter</vt:lpstr>
      <vt:lpstr>'EDT collectif à compléter'!Zone_d_impression</vt:lpstr>
      <vt:lpstr>'EDT individuel à compléter'!Zone_d_impression</vt:lpstr>
      <vt:lpstr>Notice!Zone_d_impression</vt:lpstr>
    </vt:vector>
  </TitlesOfParts>
  <Company>Service Informatique Territoire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</dc:creator>
  <cp:lastModifiedBy>Microsoft Office User</cp:lastModifiedBy>
  <cp:lastPrinted>2019-01-15T00:55:42Z</cp:lastPrinted>
  <dcterms:created xsi:type="dcterms:W3CDTF">2011-09-08T21:14:37Z</dcterms:created>
  <dcterms:modified xsi:type="dcterms:W3CDTF">2023-09-21T22:31:26Z</dcterms:modified>
</cp:coreProperties>
</file>